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29" documentId="13_ncr:1_{A9E750CF-9605-47CC-B59D-FDBE8AF686DC}" xr6:coauthVersionLast="47" xr6:coauthVersionMax="47" xr10:uidLastSave="{DAE464F2-B3BB-44CB-B2E5-B7A6099E1A2A}"/>
  <bookViews>
    <workbookView xWindow="-108" yWindow="-108" windowWidth="23256" windowHeight="13896" tabRatio="674"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67" l="1"/>
  <c r="D43" i="67"/>
  <c r="C10" i="40" l="1"/>
  <c r="E10" i="40"/>
  <c r="D10" i="40"/>
  <c r="E17" i="63"/>
  <c r="E16" i="63"/>
  <c r="E15" i="63"/>
  <c r="E14" i="63"/>
  <c r="E13" i="63"/>
  <c r="E12" i="63"/>
  <c r="E11" i="63"/>
  <c r="E10" i="63" s="1"/>
  <c r="L10" i="63"/>
  <c r="K10" i="63"/>
  <c r="J10" i="63"/>
  <c r="I10" i="63"/>
  <c r="H10" i="63"/>
  <c r="G10" i="63"/>
  <c r="F10" i="63"/>
  <c r="D10" i="63"/>
  <c r="C10" i="63"/>
  <c r="F15" i="48"/>
  <c r="E15" i="48"/>
  <c r="D15" i="48"/>
  <c r="F8" i="48"/>
  <c r="F7" i="48" s="1"/>
  <c r="F22" i="48" s="1"/>
  <c r="E7" i="48"/>
  <c r="E22" i="48" s="1"/>
  <c r="D7" i="48"/>
  <c r="D22" i="48" s="1"/>
  <c r="B2" i="63"/>
  <c r="B1" i="63"/>
  <c r="B2" i="50"/>
  <c r="B1" i="50"/>
  <c r="B2" i="49"/>
  <c r="B1" i="49"/>
  <c r="B2" i="48"/>
  <c r="B1" i="48"/>
  <c r="B2" i="40"/>
  <c r="B1" i="40"/>
  <c r="B2" i="39"/>
  <c r="B1" i="39"/>
  <c r="B2" i="68"/>
  <c r="B1" i="68"/>
  <c r="N11" i="63" l="1"/>
  <c r="C21" i="67"/>
  <c r="D21" i="67"/>
  <c r="E21" i="67"/>
  <c r="M11" i="63" l="1"/>
  <c r="O11" i="63" s="1"/>
  <c r="F10" i="40" l="1"/>
  <c r="G10" i="40" l="1"/>
  <c r="N19" i="63"/>
  <c r="M19" i="63"/>
  <c r="O19" i="63" s="1"/>
  <c r="M17" i="63"/>
  <c r="C7" i="50" l="1"/>
  <c r="C15" i="49" l="1"/>
  <c r="D7" i="50" l="1"/>
  <c r="E7" i="50"/>
  <c r="F7" i="50"/>
  <c r="G7" i="50"/>
  <c r="C17" i="50"/>
  <c r="D9" i="49"/>
  <c r="D15" i="49"/>
  <c r="E15" i="49" l="1"/>
  <c r="E9" i="49"/>
  <c r="C9" i="49"/>
  <c r="D42" i="67" l="1"/>
  <c r="E42" i="67"/>
  <c r="C34" i="67"/>
  <c r="D34" i="67"/>
  <c r="E34" i="67"/>
  <c r="N12" i="63" l="1"/>
  <c r="N13" i="63"/>
  <c r="N14" i="63"/>
  <c r="N15" i="63"/>
  <c r="N16" i="63"/>
  <c r="N17" i="63"/>
  <c r="M16" i="63"/>
  <c r="M12" i="63"/>
  <c r="M13" i="63"/>
  <c r="M14" i="63"/>
  <c r="M15" i="63"/>
  <c r="M10" i="63" l="1"/>
  <c r="N10" i="63"/>
  <c r="F12" i="50"/>
  <c r="G12" i="50"/>
  <c r="D12" i="50"/>
  <c r="E12" i="50"/>
  <c r="C12" i="50"/>
  <c r="D17" i="50"/>
  <c r="E17" i="50"/>
  <c r="F17" i="50"/>
  <c r="G17" i="50"/>
  <c r="O17" i="63"/>
  <c r="O12" i="63"/>
  <c r="O13" i="63"/>
  <c r="O14" i="63"/>
  <c r="O15" i="63"/>
  <c r="O16" i="63"/>
  <c r="F22" i="50" l="1"/>
  <c r="D22" i="50"/>
  <c r="C22" i="50"/>
  <c r="G22" i="50"/>
  <c r="E22" i="50"/>
  <c r="O10" i="63"/>
  <c r="C42" i="67" l="1"/>
</calcChain>
</file>

<file path=xl/sharedStrings.xml><?xml version="1.0" encoding="utf-8"?>
<sst xmlns="http://schemas.openxmlformats.org/spreadsheetml/2006/main" count="297" uniqueCount="201">
  <si>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</si>
  <si>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</si>
  <si>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</si>
  <si>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</si>
  <si>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</si>
  <si>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</si>
  <si>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</si>
  <si>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</si>
  <si>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</si>
  <si>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</si>
  <si>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</si>
  <si>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</si>
  <si>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</si>
  <si>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</si>
  <si>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</si>
  <si>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</si>
  <si>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</si>
  <si>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</si>
  <si>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</si>
  <si>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</si>
  <si>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</si>
  <si>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</si>
  <si>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</si>
  <si>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</si>
  <si>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</si>
  <si>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</si>
  <si>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</si>
  <si>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</si>
  <si>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</si>
  <si>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</si>
  <si>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</si>
  <si>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</si>
  <si>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</si>
  <si>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</si>
  <si>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</si>
  <si>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</si>
  <si>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</si>
  <si>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</si>
  <si>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</si>
  <si>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</si>
  <si>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</si>
  <si>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</si>
  <si>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</si>
  <si>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</si>
  <si>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</si>
  <si>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</si>
  <si>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</si>
  <si>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</si>
  <si>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</si>
  <si>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</si>
  <si>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</si>
  <si>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</si>
  <si>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</si>
  <si>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</si>
  <si>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</si>
  <si>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</si>
  <si>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</si>
  <si>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</si>
  <si>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</si>
  <si>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</si>
  <si>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</si>
  <si>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</si>
  <si>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</si>
  <si>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</si>
  <si>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</si>
  <si>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</si>
  <si>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</si>
  <si>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</si>
  <si>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</si>
  <si>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</si>
  <si>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</si>
  <si>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</si>
  <si>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</si>
  <si>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</si>
  <si>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</si>
  <si>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</si>
  <si>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</si>
  <si>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</si>
  <si>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</si>
  <si>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</si>
  <si>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</si>
  <si>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</si>
  <si>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</si>
  <si>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</si>
  <si>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</si>
  <si>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</si>
  <si>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</si>
  <si>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</si>
  <si>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</si>
  <si>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</si>
  <si>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</si>
  <si>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</si>
  <si>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</si>
  <si>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</si>
  <si>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</si>
  <si>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</si>
  <si>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</si>
  <si>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</si>
  <si>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</si>
  <si>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</si>
  <si>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</si>
  <si>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</si>
  <si>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</si>
  <si>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</si>
  <si>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</si>
  <si>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</si>
  <si>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</si>
  <si>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</si>
  <si>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</si>
  <si>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</si>
  <si>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</si>
  <si>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</si>
  <si>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</si>
  <si>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</si>
  <si>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</si>
  <si>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</si>
  <si>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</si>
  <si>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</si>
  <si>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</si>
  <si>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</si>
  <si>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</si>
  <si>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</si>
  <si>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</si>
  <si>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</si>
  <si>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</si>
  <si>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</si>
  <si>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</si>
  <si>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</si>
  <si>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</si>
  <si>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</si>
  <si>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</si>
  <si>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</si>
  <si>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</si>
  <si>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</si>
  <si>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</si>
  <si>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</si>
  <si>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</si>
  <si>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</si>
  <si>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</si>
  <si>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</si>
  <si>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</si>
  <si>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</si>
  <si>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</si>
  <si>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</si>
  <si>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</si>
  <si>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</si>
  <si>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</si>
  <si>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</si>
  <si>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</si>
  <si>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</si>
  <si>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</si>
  <si>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</si>
  <si>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</si>
  <si>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</si>
  <si>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</si>
  <si>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r>
      <t>სხვა მატერიალური რისკის ამღები</t>
    </r>
    <r>
      <rPr>
        <sz val="10"/>
        <color rgb="FFFF0000"/>
        <rFont val="Sylfaen"/>
        <family val="1"/>
      </rPr>
      <t xml:space="preserve"> </t>
    </r>
    <r>
      <rPr>
        <sz val="10"/>
        <color theme="1"/>
        <rFont val="Sylfaen"/>
        <family val="1"/>
      </rPr>
      <t xml:space="preserve">პირები </t>
    </r>
  </si>
  <si>
    <t>აღნიშნულ დანართში მოცემული ინფორმაცია მიკრობანკებმა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2023 წლის ივნისის 110/04 ბრძანებით დამტკიცებული "მიკრობანკების მიერ პილარ 3-ის ფარგლებში ინფორმაციის გამჟღავნების  წესის" შესაბამისად.</t>
  </si>
  <si>
    <t>მიკრობანკი:</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</si>
  <si>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მიკრობანკების მიერ  ფასს ფინანსურ ანგარიშგებაში გამოყენებულ საბალანსო უწყისის ფორმატს.</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</si>
  <si>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მიკრობანკის ინდივიდუალური (ცალკე-მდგომი) ანგარიშგების დონეზე.</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</si>
  <si>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მიკრობანკის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</si>
  <si>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მიკრობანკი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</si>
  <si>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მიკრობანკის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</si>
  <si>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მთლიანი შემოსავლის დათვლისას თითოეული წლისთვის F-ანგარიშგების ფორმის „RI“ გვერდიდან მიკრობანკმა უნდა აიღოს:</t>
  </si>
  <si>
    <t xml:space="preserve">სხვა მატერიალური რისკის ამღები პირები - მიკრობანკის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მიკრობანკმა,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</si>
  <si>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მიკრობანკებმა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</si>
  <si>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 xml:space="preserve">უმაღლესი მენეჯმენტი - მიკრობანკის დირექტორატისა და სამეთვალყურეო საბჭოს წევრები. </t>
  </si>
  <si>
    <t>კრისტალი</t>
  </si>
  <si>
    <t>დავით ბენდელიანი</t>
  </si>
  <si>
    <t>კახა გაბესკირია</t>
  </si>
  <si>
    <t>არჩილ ბაკურაძე</t>
  </si>
  <si>
    <t>სააქციო კაპიტალი</t>
  </si>
  <si>
    <t>საემისიო კაპიტალი</t>
  </si>
  <si>
    <t>გაუნაწილებელი მოგება</t>
  </si>
  <si>
    <t xml:space="preserve">მოთხოვნები საკრედიტო დაწესებულებების მიმართ </t>
  </si>
  <si>
    <t>გასაყიდად გამიზნული აქტივები</t>
  </si>
  <si>
    <t>მომხმარებლებზე გაცემული სესხები</t>
  </si>
  <si>
    <t>წმინდა ინვესტიცია იჯარებში</t>
  </si>
  <si>
    <t>მიმდინარე მოგების გადასახადის აქტივი</t>
  </si>
  <si>
    <t xml:space="preserve">აქტივების გამოყენების უფლება </t>
  </si>
  <si>
    <t>ძირითადი საშუალებები</t>
  </si>
  <si>
    <t>არამატერიალური აქტივები</t>
  </si>
  <si>
    <t>გადავადებული საგადასახადო აქტივები</t>
  </si>
  <si>
    <t>სხვა აქტივები</t>
  </si>
  <si>
    <t>ინვესტიცია შვილობილ საწარმოში</t>
  </si>
  <si>
    <t>სამართლიანი ღირებულებით შეფასებული ფინანსური ვალდებულებები მოგებაში ან ზარალში ასახვით</t>
  </si>
  <si>
    <t xml:space="preserve">კლიენტთა ანგარიშები </t>
  </si>
  <si>
    <t>გადასახდელი დივიდენდები</t>
  </si>
  <si>
    <t>საიჯარო ვალდებულება</t>
  </si>
  <si>
    <t>გამოშვებული თამასუქები</t>
  </si>
  <si>
    <t>ნასესხები სახსრები</t>
  </si>
  <si>
    <t>სუბორდინირებული ვალი</t>
  </si>
  <si>
    <t>სხვა ვალდებულებები</t>
  </si>
  <si>
    <t>კრისტალ კონსალტინგი</t>
  </si>
  <si>
    <t>ნიკეას ქ. №22, ქუთაისი, საქართველო; ბიზნეს საკონსულტაციო მომსახურება; აქტივი - 21 477 ₾; 
კაპიტალი - 60 9791 ₾</t>
  </si>
  <si>
    <t>ფულადი სახსრები და მათი ექვივალენტები</t>
  </si>
  <si>
    <t>ფასს-ის მიხედვით გამოქვეყნებულ ფინანსურ ანგარიშგებაში ეს მუხლი ნაღდ ფულთან ერთად მოიცავს საქართველოს ეროვნულ ბანკსა და კომერციულ ბანკებში განთავსებულ წმინდა თანხებს . ხოლო საზედამხედევლო ანგარიშგებში, ამ მუხლში შესულია მხოლოდ ნაღდი ფული სალაროში და ბანკომატებში</t>
  </si>
  <si>
    <t>საზედამხედველო ანგარიშგებაში  მომხმარებელზე გაცემული სესხები წარდგენილია გაცემული სესხები და მოთხოვნების მუხლში, სადაც ასევე შედის წმინდა ინვესტიცია იჯარებში, დღგ-ს ჩათვლით, რაც ფასს-ის მიხესვით გამოქვეყნებულ ანგარიშგებაში შედის სხვა აქტივებში</t>
  </si>
  <si>
    <t>-</t>
  </si>
  <si>
    <t>საზედამხედველო ანგარიშგებაში გასაყიდად გამიზნული აქტივები არ არის ცალკე გამოყოფილი და წარდგენილია სხვა აქტივებში</t>
  </si>
  <si>
    <t>საზედამხედველო ანგარიშგებაში Right-of-use asset არ არის  გამოყოფილი და წარდგენილია ძირითად საშუალებებთან ერთად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</si>
</sst>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theme="1"/>
      <name val="Segoe UI"/>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b/>
      <sz val="11"/>
      <name val="Sylfaen"/>
      <family val="1"/>
    </font>
    <font>
      <sz val="11"/>
      <name val="Sylfaen"/>
      <family val="1"/>
    </font>
    <font>
      <b/>
      <sz val="8"/>
      <name val="Sylfaen"/>
      <family val="1"/>
    </font>
    <font>
      <sz val="8"/>
      <name val="Sylfaen"/>
      <family val="1"/>
    </font>
    <font>
      <u/>
      <sz val="10"/>
      <color indexed="12"/>
      <name val="Sylfaen"/>
      <family val="1"/>
    </font>
    <font>
      <sz val="10"/>
      <color rgb="FFFF0000"/>
      <name val="Sylfaen"/>
      <family val="1"/>
    </font>
    <font>
      <sz val="10"/>
      <color theme="1"/>
      <name val="Sylfaen"/>
      <family val="1"/>
    </font>
    <font>
      <b/>
      <sz val="10"/>
      <color theme="1"/>
      <name val="Sylfaen"/>
      <family val="1"/>
    </font>
    <font>
      <b/>
      <i/>
      <u/>
      <sz val="10"/>
      <color theme="1"/>
      <name val="Sylfaen"/>
      <family val="1"/>
    </font>
    <font>
      <i/>
      <sz val="10"/>
      <color theme="1"/>
      <name val="Sylfaen"/>
      <family val="1"/>
    </font>
    <font>
      <sz val="9"/>
      <color theme="1"/>
      <name val="Sylfaen"/>
      <family val="1"/>
    </font>
    <font>
      <sz val="9"/>
      <color theme="1"/>
      <name val="Calibri"/>
      <family val="2"/>
      <scheme val="minor"/>
    </font>
    <font>
      <sz val="9"/>
      <name val="Sylfaen"/>
      <family val="1"/>
    </font>
    <font>
      <b/>
      <sz val="9"/>
      <color theme="1"/>
      <name val="Sylfaen"/>
      <family val="1"/>
    </font>
    <font>
      <b/>
      <sz val="9"/>
      <color theme="1"/>
      <name val="Calibri"/>
      <family val="2"/>
      <scheme val="minor"/>
    </font>
    <font>
      <sz val="10"/>
      <color theme="1"/>
      <name val="Arial"/>
      <family val="2"/>
    </font>
    <font>
      <b/>
      <sz val="10"/>
      <color theme="1"/>
      <name val="Arial"/>
      <family val="2"/>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4"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167" fontId="11" fillId="36" borderId="0"/>
    <xf numFmtId="168" fontId="11" fillId="36" borderId="0"/>
    <xf numFmtId="167" fontId="11" fillId="36" borderId="0"/>
    <xf numFmtId="0" fontId="12" fillId="37" borderId="0" applyNumberFormat="0" applyBorder="0" applyAlignment="0" applyProtection="0"/>
    <xf numFmtId="0" fontId="3" fillId="12"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0" fontId="12"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167" fontId="13" fillId="37" borderId="0" applyNumberFormat="0" applyBorder="0" applyAlignment="0" applyProtection="0"/>
    <xf numFmtId="168" fontId="13" fillId="37" borderId="0" applyNumberFormat="0" applyBorder="0" applyAlignment="0" applyProtection="0"/>
    <xf numFmtId="167" fontId="13" fillId="37"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3" fillId="16"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0" fontId="12"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167" fontId="13" fillId="38" borderId="0" applyNumberFormat="0" applyBorder="0" applyAlignment="0" applyProtection="0"/>
    <xf numFmtId="168" fontId="13" fillId="38" borderId="0" applyNumberFormat="0" applyBorder="0" applyAlignment="0" applyProtection="0"/>
    <xf numFmtId="167" fontId="13" fillId="38"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3" fillId="20"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0" fontId="12"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167" fontId="13" fillId="39" borderId="0" applyNumberFormat="0" applyBorder="0" applyAlignment="0" applyProtection="0"/>
    <xf numFmtId="168" fontId="13" fillId="39" borderId="0" applyNumberFormat="0" applyBorder="0" applyAlignment="0" applyProtection="0"/>
    <xf numFmtId="167" fontId="13" fillId="39"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3" fillId="24"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0" fontId="12"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3" fillId="28"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0" fontId="12"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167" fontId="13" fillId="41" borderId="0" applyNumberFormat="0" applyBorder="0" applyAlignment="0" applyProtection="0"/>
    <xf numFmtId="168" fontId="13" fillId="41" borderId="0" applyNumberFormat="0" applyBorder="0" applyAlignment="0" applyProtection="0"/>
    <xf numFmtId="167" fontId="13" fillId="41"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3" fillId="3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0" fontId="12"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167" fontId="13" fillId="42" borderId="0" applyNumberFormat="0" applyBorder="0" applyAlignment="0" applyProtection="0"/>
    <xf numFmtId="168" fontId="13" fillId="42" borderId="0" applyNumberFormat="0" applyBorder="0" applyAlignment="0" applyProtection="0"/>
    <xf numFmtId="167" fontId="13" fillId="42" borderId="0" applyNumberFormat="0" applyBorder="0" applyAlignment="0" applyProtection="0"/>
    <xf numFmtId="0" fontId="12" fillId="42" borderId="0" applyNumberFormat="0" applyBorder="0" applyAlignment="0" applyProtection="0"/>
    <xf numFmtId="0" fontId="12" fillId="43" borderId="0" applyNumberFormat="0" applyBorder="0" applyAlignment="0" applyProtection="0"/>
    <xf numFmtId="0" fontId="3" fillId="1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0" fontId="12"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3" fillId="17"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0" fontId="12"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167" fontId="13" fillId="44" borderId="0" applyNumberFormat="0" applyBorder="0" applyAlignment="0" applyProtection="0"/>
    <xf numFmtId="168" fontId="13" fillId="44" borderId="0" applyNumberFormat="0" applyBorder="0" applyAlignment="0" applyProtection="0"/>
    <xf numFmtId="167" fontId="13"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3" fillId="21"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0" fontId="12"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167" fontId="13" fillId="45" borderId="0" applyNumberFormat="0" applyBorder="0" applyAlignment="0" applyProtection="0"/>
    <xf numFmtId="168" fontId="13" fillId="45" borderId="0" applyNumberFormat="0" applyBorder="0" applyAlignment="0" applyProtection="0"/>
    <xf numFmtId="167" fontId="13" fillId="45" borderId="0" applyNumberFormat="0" applyBorder="0" applyAlignment="0" applyProtection="0"/>
    <xf numFmtId="0" fontId="12" fillId="45" borderId="0" applyNumberFormat="0" applyBorder="0" applyAlignment="0" applyProtection="0"/>
    <xf numFmtId="0" fontId="12" fillId="40" borderId="0" applyNumberFormat="0" applyBorder="0" applyAlignment="0" applyProtection="0"/>
    <xf numFmtId="0" fontId="3" fillId="25"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0" fontId="12"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167" fontId="13" fillId="40" borderId="0" applyNumberFormat="0" applyBorder="0" applyAlignment="0" applyProtection="0"/>
    <xf numFmtId="168" fontId="13" fillId="40" borderId="0" applyNumberFormat="0" applyBorder="0" applyAlignment="0" applyProtection="0"/>
    <xf numFmtId="167" fontId="13" fillId="40" borderId="0" applyNumberFormat="0" applyBorder="0" applyAlignment="0" applyProtection="0"/>
    <xf numFmtId="0" fontId="12" fillId="40" borderId="0" applyNumberFormat="0" applyBorder="0" applyAlignment="0" applyProtection="0"/>
    <xf numFmtId="0" fontId="12" fillId="43" borderId="0" applyNumberFormat="0" applyBorder="0" applyAlignment="0" applyProtection="0"/>
    <xf numFmtId="0" fontId="3" fillId="29"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0" fontId="12"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167" fontId="13" fillId="43" borderId="0" applyNumberFormat="0" applyBorder="0" applyAlignment="0" applyProtection="0"/>
    <xf numFmtId="168" fontId="13" fillId="43" borderId="0" applyNumberFormat="0" applyBorder="0" applyAlignment="0" applyProtection="0"/>
    <xf numFmtId="167" fontId="13" fillId="43" borderId="0" applyNumberFormat="0" applyBorder="0" applyAlignment="0" applyProtection="0"/>
    <xf numFmtId="0" fontId="12" fillId="43" borderId="0" applyNumberFormat="0" applyBorder="0" applyAlignment="0" applyProtection="0"/>
    <xf numFmtId="0" fontId="12" fillId="46" borderId="0" applyNumberFormat="0" applyBorder="0" applyAlignment="0" applyProtection="0"/>
    <xf numFmtId="0" fontId="3" fillId="33"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0" fontId="12"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167" fontId="13" fillId="46" borderId="0" applyNumberFormat="0" applyBorder="0" applyAlignment="0" applyProtection="0"/>
    <xf numFmtId="168" fontId="13" fillId="46" borderId="0" applyNumberFormat="0" applyBorder="0" applyAlignment="0" applyProtection="0"/>
    <xf numFmtId="167" fontId="13" fillId="46" borderId="0" applyNumberFormat="0" applyBorder="0" applyAlignment="0" applyProtection="0"/>
    <xf numFmtId="0" fontId="12" fillId="46" borderId="0" applyNumberFormat="0" applyBorder="0" applyAlignment="0" applyProtection="0"/>
    <xf numFmtId="0" fontId="14" fillId="47" borderId="0" applyNumberFormat="0" applyBorder="0" applyAlignment="0" applyProtection="0"/>
    <xf numFmtId="0" fontId="15" fillId="14"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0" fontId="14" fillId="47"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167" fontId="16" fillId="47" borderId="0" applyNumberFormat="0" applyBorder="0" applyAlignment="0" applyProtection="0"/>
    <xf numFmtId="168" fontId="16" fillId="47" borderId="0" applyNumberFormat="0" applyBorder="0" applyAlignment="0" applyProtection="0"/>
    <xf numFmtId="167" fontId="16" fillId="47" borderId="0" applyNumberFormat="0" applyBorder="0" applyAlignment="0" applyProtection="0"/>
    <xf numFmtId="0" fontId="14" fillId="47" borderId="0" applyNumberFormat="0" applyBorder="0" applyAlignment="0" applyProtection="0"/>
    <xf numFmtId="0" fontId="14" fillId="44" borderId="0" applyNumberFormat="0" applyBorder="0" applyAlignment="0" applyProtection="0"/>
    <xf numFmtId="0" fontId="15" fillId="18"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0" fontId="14" fillId="44"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167" fontId="16" fillId="44" borderId="0" applyNumberFormat="0" applyBorder="0" applyAlignment="0" applyProtection="0"/>
    <xf numFmtId="168" fontId="16" fillId="44" borderId="0" applyNumberFormat="0" applyBorder="0" applyAlignment="0" applyProtection="0"/>
    <xf numFmtId="167" fontId="16"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5" fillId="22"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0" fontId="14" fillId="45"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167" fontId="16" fillId="45" borderId="0" applyNumberFormat="0" applyBorder="0" applyAlignment="0" applyProtection="0"/>
    <xf numFmtId="168" fontId="16" fillId="45" borderId="0" applyNumberFormat="0" applyBorder="0" applyAlignment="0" applyProtection="0"/>
    <xf numFmtId="167" fontId="16" fillId="45" borderId="0" applyNumberFormat="0" applyBorder="0" applyAlignment="0" applyProtection="0"/>
    <xf numFmtId="0" fontId="14" fillId="45" borderId="0" applyNumberFormat="0" applyBorder="0" applyAlignment="0" applyProtection="0"/>
    <xf numFmtId="0" fontId="14" fillId="48" borderId="0" applyNumberFormat="0" applyBorder="0" applyAlignment="0" applyProtection="0"/>
    <xf numFmtId="0" fontId="15" fillId="26"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0" fontId="14" fillId="48"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5" fillId="30"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0" fontId="14" fillId="4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5" fillId="34"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0" fontId="14" fillId="5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167" fontId="16" fillId="50" borderId="0" applyNumberFormat="0" applyBorder="0" applyAlignment="0" applyProtection="0"/>
    <xf numFmtId="168" fontId="16" fillId="50" borderId="0" applyNumberFormat="0" applyBorder="0" applyAlignment="0" applyProtection="0"/>
    <xf numFmtId="167" fontId="16" fillId="50" borderId="0" applyNumberFormat="0" applyBorder="0" applyAlignment="0" applyProtection="0"/>
    <xf numFmtId="0" fontId="14" fillId="50" borderId="0" applyNumberFormat="0" applyBorder="0" applyAlignment="0" applyProtection="0"/>
    <xf numFmtId="0" fontId="12" fillId="51"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14" fillId="53" borderId="0" applyNumberFormat="0" applyBorder="0" applyAlignment="0" applyProtection="0"/>
    <xf numFmtId="0" fontId="15" fillId="11"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0" fontId="14" fillId="53"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167" fontId="16" fillId="53" borderId="0" applyNumberFormat="0" applyBorder="0" applyAlignment="0" applyProtection="0"/>
    <xf numFmtId="168" fontId="16" fillId="53" borderId="0" applyNumberFormat="0" applyBorder="0" applyAlignment="0" applyProtection="0"/>
    <xf numFmtId="167" fontId="16"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5" fillId="15"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0" fontId="14" fillId="57"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167" fontId="16" fillId="57" borderId="0" applyNumberFormat="0" applyBorder="0" applyAlignment="0" applyProtection="0"/>
    <xf numFmtId="168" fontId="16" fillId="57" borderId="0" applyNumberFormat="0" applyBorder="0" applyAlignment="0" applyProtection="0"/>
    <xf numFmtId="167" fontId="16"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2" fillId="54" borderId="0" applyNumberFormat="0" applyBorder="0" applyAlignment="0" applyProtection="0"/>
    <xf numFmtId="0" fontId="12" fillId="58" borderId="0" applyNumberFormat="0" applyBorder="0" applyAlignment="0" applyProtection="0"/>
    <xf numFmtId="0" fontId="14" fillId="55" borderId="0" applyNumberFormat="0" applyBorder="0" applyAlignment="0" applyProtection="0"/>
    <xf numFmtId="0" fontId="14" fillId="59" borderId="0" applyNumberFormat="0" applyBorder="0" applyAlignment="0" applyProtection="0"/>
    <xf numFmtId="0" fontId="15" fillId="1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0" fontId="14" fillId="5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167" fontId="16" fillId="59" borderId="0" applyNumberFormat="0" applyBorder="0" applyAlignment="0" applyProtection="0"/>
    <xf numFmtId="168" fontId="16" fillId="59" borderId="0" applyNumberFormat="0" applyBorder="0" applyAlignment="0" applyProtection="0"/>
    <xf numFmtId="167" fontId="16"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2" fillId="51" borderId="0" applyNumberFormat="0" applyBorder="0" applyAlignment="0" applyProtection="0"/>
    <xf numFmtId="0" fontId="12" fillId="55" borderId="0" applyNumberFormat="0" applyBorder="0" applyAlignment="0" applyProtection="0"/>
    <xf numFmtId="0" fontId="14" fillId="55" borderId="0" applyNumberFormat="0" applyBorder="0" applyAlignment="0" applyProtection="0"/>
    <xf numFmtId="0" fontId="14" fillId="48" borderId="0" applyNumberFormat="0" applyBorder="0" applyAlignment="0" applyProtection="0"/>
    <xf numFmtId="0" fontId="15" fillId="23"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0" fontId="14" fillId="48"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167" fontId="16" fillId="48" borderId="0" applyNumberFormat="0" applyBorder="0" applyAlignment="0" applyProtection="0"/>
    <xf numFmtId="168" fontId="16" fillId="48" borderId="0" applyNumberFormat="0" applyBorder="0" applyAlignment="0" applyProtection="0"/>
    <xf numFmtId="167" fontId="16"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2" fillId="60" borderId="0" applyNumberFormat="0" applyBorder="0" applyAlignment="0" applyProtection="0"/>
    <xf numFmtId="0" fontId="12" fillId="51" borderId="0" applyNumberFormat="0" applyBorder="0" applyAlignment="0" applyProtection="0"/>
    <xf numFmtId="0" fontId="14" fillId="52" borderId="0" applyNumberFormat="0" applyBorder="0" applyAlignment="0" applyProtection="0"/>
    <xf numFmtId="0" fontId="14" fillId="49" borderId="0" applyNumberFormat="0" applyBorder="0" applyAlignment="0" applyProtection="0"/>
    <xf numFmtId="0" fontId="15" fillId="27"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0" fontId="14" fillId="49"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167" fontId="16" fillId="49" borderId="0" applyNumberFormat="0" applyBorder="0" applyAlignment="0" applyProtection="0"/>
    <xf numFmtId="168" fontId="16" fillId="49" borderId="0" applyNumberFormat="0" applyBorder="0" applyAlignment="0" applyProtection="0"/>
    <xf numFmtId="167" fontId="16"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2" fillId="54" borderId="0" applyNumberFormat="0" applyBorder="0" applyAlignment="0" applyProtection="0"/>
    <xf numFmtId="0" fontId="12"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5" fillId="31"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0" fontId="14" fillId="62"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167" fontId="16" fillId="62" borderId="0" applyNumberFormat="0" applyBorder="0" applyAlignment="0" applyProtection="0"/>
    <xf numFmtId="168" fontId="16" fillId="62" borderId="0" applyNumberFormat="0" applyBorder="0" applyAlignment="0" applyProtection="0"/>
    <xf numFmtId="167" fontId="16"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7" fillId="38" borderId="0" applyNumberFormat="0" applyBorder="0" applyAlignment="0" applyProtection="0"/>
    <xf numFmtId="0" fontId="18" fillId="5"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0" fontId="17" fillId="3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167" fontId="19" fillId="38" borderId="0" applyNumberFormat="0" applyBorder="0" applyAlignment="0" applyProtection="0"/>
    <xf numFmtId="168" fontId="19" fillId="38" borderId="0" applyNumberFormat="0" applyBorder="0" applyAlignment="0" applyProtection="0"/>
    <xf numFmtId="167" fontId="19" fillId="38" borderId="0" applyNumberFormat="0" applyBorder="0" applyAlignment="0" applyProtection="0"/>
    <xf numFmtId="0" fontId="17" fillId="38" borderId="0" applyNumberFormat="0" applyBorder="0" applyAlignment="0" applyProtection="0"/>
    <xf numFmtId="169" fontId="20"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70" fontId="22" fillId="0" borderId="0" applyFill="0" applyBorder="0" applyAlignment="0"/>
    <xf numFmtId="170" fontId="22"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69" fontId="21" fillId="0" borderId="0" applyFill="0" applyBorder="0" applyAlignment="0"/>
    <xf numFmtId="171" fontId="22" fillId="0" borderId="0" applyFill="0" applyBorder="0" applyAlignment="0"/>
    <xf numFmtId="172" fontId="22" fillId="0" borderId="0" applyFill="0" applyBorder="0" applyAlignment="0"/>
    <xf numFmtId="173" fontId="22" fillId="0" borderId="0" applyFill="0" applyBorder="0" applyAlignment="0"/>
    <xf numFmtId="174"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167" fontId="25"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167" fontId="25"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168" fontId="25"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4" fillId="8" borderId="23"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0" fontId="23" fillId="63" borderId="29" applyNumberFormat="0" applyAlignment="0" applyProtection="0"/>
    <xf numFmtId="167" fontId="25" fillId="63" borderId="29" applyNumberFormat="0" applyAlignment="0" applyProtection="0"/>
    <xf numFmtId="168" fontId="25" fillId="63" borderId="29" applyNumberFormat="0" applyAlignment="0" applyProtection="0"/>
    <xf numFmtId="167" fontId="25" fillId="63" borderId="29" applyNumberFormat="0" applyAlignment="0" applyProtection="0"/>
    <xf numFmtId="167" fontId="25" fillId="63" borderId="29" applyNumberFormat="0" applyAlignment="0" applyProtection="0"/>
    <xf numFmtId="168" fontId="25" fillId="63" borderId="29" applyNumberFormat="0" applyAlignment="0" applyProtection="0"/>
    <xf numFmtId="167" fontId="25" fillId="63" borderId="29" applyNumberFormat="0" applyAlignment="0" applyProtection="0"/>
    <xf numFmtId="167" fontId="25" fillId="63" borderId="29" applyNumberFormat="0" applyAlignment="0" applyProtection="0"/>
    <xf numFmtId="168" fontId="25" fillId="63" borderId="29" applyNumberFormat="0" applyAlignment="0" applyProtection="0"/>
    <xf numFmtId="167" fontId="25" fillId="63" borderId="29" applyNumberFormat="0" applyAlignment="0" applyProtection="0"/>
    <xf numFmtId="167" fontId="25" fillId="63" borderId="29" applyNumberFormat="0" applyAlignment="0" applyProtection="0"/>
    <xf numFmtId="168" fontId="25" fillId="63" borderId="29" applyNumberFormat="0" applyAlignment="0" applyProtection="0"/>
    <xf numFmtId="167" fontId="25" fillId="63" borderId="29" applyNumberFormat="0" applyAlignment="0" applyProtection="0"/>
    <xf numFmtId="0" fontId="23" fillId="63" borderId="29" applyNumberFormat="0" applyAlignment="0" applyProtection="0"/>
    <xf numFmtId="0" fontId="26" fillId="64" borderId="30" applyNumberFormat="0" applyAlignment="0" applyProtection="0"/>
    <xf numFmtId="0" fontId="27" fillId="9" borderId="26" applyNumberFormat="0" applyAlignment="0" applyProtection="0"/>
    <xf numFmtId="167"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0" fontId="26"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0" fontId="27" fillId="9" borderId="26"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168" fontId="28" fillId="64" borderId="30" applyNumberFormat="0" applyAlignment="0" applyProtection="0"/>
    <xf numFmtId="167" fontId="28" fillId="64" borderId="30" applyNumberFormat="0" applyAlignment="0" applyProtection="0"/>
    <xf numFmtId="0" fontId="26"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quotePrefix="1">
      <protection locked="0"/>
    </xf>
    <xf numFmtId="43" fontId="12" fillId="0" borderId="0" applyFont="0" applyFill="0" applyBorder="0" applyAlignment="0" applyProtection="0"/>
    <xf numFmtId="43" fontId="2" fillId="0" borderId="0" quotePrefix="1">
      <protection locked="0"/>
    </xf>
    <xf numFmtId="43" fontId="1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177"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xf numFmtId="171" fontId="2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0" fillId="0" borderId="0"/>
    <xf numFmtId="14" fontId="31" fillId="0" borderId="0" applyFill="0" applyBorder="0" applyAlignment="0"/>
    <xf numFmtId="38" fontId="11" fillId="0" borderId="31">
      <alignment vertical="center"/>
    </xf>
    <xf numFmtId="38" fontId="11" fillId="0" borderId="31">
      <alignment vertical="center"/>
    </xf>
    <xf numFmtId="38" fontId="11" fillId="0" borderId="31">
      <alignment vertical="center"/>
    </xf>
    <xf numFmtId="38" fontId="11" fillId="0" borderId="31">
      <alignment vertical="center"/>
    </xf>
    <xf numFmtId="38" fontId="11" fillId="0" borderId="31">
      <alignment vertical="center"/>
    </xf>
    <xf numFmtId="38" fontId="11" fillId="0" borderId="31">
      <alignment vertical="center"/>
    </xf>
    <xf numFmtId="38" fontId="11" fillId="0" borderId="31">
      <alignment vertical="center"/>
    </xf>
    <xf numFmtId="38" fontId="11" fillId="0" borderId="0" applyFont="0" applyFill="0" applyBorder="0" applyAlignment="0" applyProtection="0"/>
    <xf numFmtId="179" fontId="2" fillId="0" borderId="0" applyFont="0" applyFill="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167" fontId="35" fillId="0" borderId="0" applyNumberFormat="0" applyFill="0" applyBorder="0" applyAlignment="0" applyProtection="0"/>
    <xf numFmtId="168" fontId="35" fillId="0" borderId="0" applyNumberFormat="0" applyFill="0" applyBorder="0" applyAlignment="0" applyProtection="0"/>
    <xf numFmtId="167" fontId="35" fillId="0" borderId="0" applyNumberFormat="0" applyFill="0" applyBorder="0" applyAlignment="0" applyProtection="0"/>
    <xf numFmtId="0" fontId="33" fillId="0" borderId="0" applyNumberFormat="0" applyFill="0" applyBorder="0" applyAlignment="0" applyProtection="0"/>
    <xf numFmtId="167" fontId="2" fillId="0" borderId="0"/>
    <xf numFmtId="0" fontId="2" fillId="0" borderId="0"/>
    <xf numFmtId="167" fontId="2" fillId="0" borderId="0"/>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21" fillId="0" borderId="2" applyNumberFormat="0" applyAlignment="0">
      <alignment horizontal="right"/>
      <protection locked="0"/>
    </xf>
    <xf numFmtId="0" fontId="36" fillId="39" borderId="0" applyNumberFormat="0" applyBorder="0" applyAlignment="0" applyProtection="0"/>
    <xf numFmtId="0" fontId="37" fillId="4"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0" fontId="36" fillId="39"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167" fontId="38" fillId="39" borderId="0" applyNumberFormat="0" applyBorder="0" applyAlignment="0" applyProtection="0"/>
    <xf numFmtId="168" fontId="38" fillId="39" borderId="0" applyNumberFormat="0" applyBorder="0" applyAlignment="0" applyProtection="0"/>
    <xf numFmtId="167" fontId="38" fillId="39" borderId="0" applyNumberFormat="0" applyBorder="0" applyAlignment="0" applyProtection="0"/>
    <xf numFmtId="0" fontId="36" fillId="39" borderId="0" applyNumberFormat="0" applyBorder="0" applyAlignment="0" applyProtection="0"/>
    <xf numFmtId="0" fontId="2" fillId="68" borderId="2" applyNumberFormat="0" applyFont="0" applyBorder="0" applyProtection="0">
      <alignment horizontal="center" vertical="center"/>
    </xf>
    <xf numFmtId="0" fontId="39" fillId="0" borderId="22" applyNumberFormat="0" applyAlignment="0" applyProtection="0">
      <alignment horizontal="left" vertical="center"/>
    </xf>
    <xf numFmtId="0" fontId="39" fillId="0" borderId="22" applyNumberFormat="0" applyAlignment="0" applyProtection="0">
      <alignment horizontal="left" vertical="center"/>
    </xf>
    <xf numFmtId="167" fontId="39" fillId="0" borderId="22" applyNumberFormat="0" applyAlignment="0" applyProtection="0">
      <alignment horizontal="left" vertical="center"/>
    </xf>
    <xf numFmtId="0" fontId="39" fillId="0" borderId="7">
      <alignment horizontal="left" vertical="center"/>
    </xf>
    <xf numFmtId="0" fontId="39" fillId="0" borderId="7">
      <alignment horizontal="left" vertical="center"/>
    </xf>
    <xf numFmtId="167" fontId="39" fillId="0" borderId="7">
      <alignment horizontal="left" vertical="center"/>
    </xf>
    <xf numFmtId="0" fontId="40" fillId="0" borderId="32" applyNumberFormat="0" applyFill="0" applyAlignment="0" applyProtection="0"/>
    <xf numFmtId="168" fontId="40" fillId="0" borderId="32" applyNumberFormat="0" applyFill="0" applyAlignment="0" applyProtection="0"/>
    <xf numFmtId="0" fontId="40" fillId="0" borderId="32" applyNumberFormat="0" applyFill="0" applyAlignment="0" applyProtection="0"/>
    <xf numFmtId="167" fontId="40" fillId="0" borderId="32" applyNumberFormat="0" applyFill="0" applyAlignment="0" applyProtection="0"/>
    <xf numFmtId="167" fontId="40" fillId="0" borderId="32" applyNumberFormat="0" applyFill="0" applyAlignment="0" applyProtection="0"/>
    <xf numFmtId="167" fontId="40" fillId="0" borderId="32" applyNumberFormat="0" applyFill="0" applyAlignment="0" applyProtection="0"/>
    <xf numFmtId="168" fontId="40" fillId="0" borderId="32" applyNumberFormat="0" applyFill="0" applyAlignment="0" applyProtection="0"/>
    <xf numFmtId="167" fontId="40" fillId="0" borderId="32" applyNumberFormat="0" applyFill="0" applyAlignment="0" applyProtection="0"/>
    <xf numFmtId="167" fontId="40" fillId="0" borderId="32" applyNumberFormat="0" applyFill="0" applyAlignment="0" applyProtection="0"/>
    <xf numFmtId="168" fontId="40" fillId="0" borderId="32" applyNumberFormat="0" applyFill="0" applyAlignment="0" applyProtection="0"/>
    <xf numFmtId="167" fontId="40" fillId="0" borderId="32" applyNumberFormat="0" applyFill="0" applyAlignment="0" applyProtection="0"/>
    <xf numFmtId="167" fontId="40" fillId="0" borderId="32" applyNumberFormat="0" applyFill="0" applyAlignment="0" applyProtection="0"/>
    <xf numFmtId="168" fontId="40" fillId="0" borderId="32" applyNumberFormat="0" applyFill="0" applyAlignment="0" applyProtection="0"/>
    <xf numFmtId="167" fontId="40" fillId="0" borderId="32" applyNumberFormat="0" applyFill="0" applyAlignment="0" applyProtection="0"/>
    <xf numFmtId="167" fontId="40" fillId="0" borderId="32" applyNumberFormat="0" applyFill="0" applyAlignment="0" applyProtection="0"/>
    <xf numFmtId="168" fontId="40" fillId="0" borderId="32" applyNumberFormat="0" applyFill="0" applyAlignment="0" applyProtection="0"/>
    <xf numFmtId="167" fontId="40" fillId="0" borderId="32" applyNumberFormat="0" applyFill="0" applyAlignment="0" applyProtection="0"/>
    <xf numFmtId="0" fontId="40" fillId="0" borderId="32" applyNumberFormat="0" applyFill="0" applyAlignment="0" applyProtection="0"/>
    <xf numFmtId="0" fontId="41" fillId="0" borderId="33" applyNumberFormat="0" applyFill="0" applyAlignment="0" applyProtection="0"/>
    <xf numFmtId="168" fontId="41" fillId="0" borderId="33" applyNumberFormat="0" applyFill="0" applyAlignment="0" applyProtection="0"/>
    <xf numFmtId="0" fontId="41" fillId="0" borderId="33" applyNumberFormat="0" applyFill="0" applyAlignment="0" applyProtection="0"/>
    <xf numFmtId="167" fontId="41" fillId="0" borderId="33" applyNumberFormat="0" applyFill="0" applyAlignment="0" applyProtection="0"/>
    <xf numFmtId="167" fontId="41" fillId="0" borderId="33" applyNumberFormat="0" applyFill="0" applyAlignment="0" applyProtection="0"/>
    <xf numFmtId="167" fontId="41" fillId="0" borderId="33" applyNumberFormat="0" applyFill="0" applyAlignment="0" applyProtection="0"/>
    <xf numFmtId="168" fontId="41" fillId="0" borderId="33" applyNumberFormat="0" applyFill="0" applyAlignment="0" applyProtection="0"/>
    <xf numFmtId="167" fontId="41" fillId="0" borderId="33" applyNumberFormat="0" applyFill="0" applyAlignment="0" applyProtection="0"/>
    <xf numFmtId="167" fontId="41" fillId="0" borderId="33" applyNumberFormat="0" applyFill="0" applyAlignment="0" applyProtection="0"/>
    <xf numFmtId="168" fontId="41" fillId="0" borderId="33" applyNumberFormat="0" applyFill="0" applyAlignment="0" applyProtection="0"/>
    <xf numFmtId="167" fontId="41" fillId="0" borderId="33" applyNumberFormat="0" applyFill="0" applyAlignment="0" applyProtection="0"/>
    <xf numFmtId="167" fontId="41" fillId="0" borderId="33" applyNumberFormat="0" applyFill="0" applyAlignment="0" applyProtection="0"/>
    <xf numFmtId="168" fontId="41" fillId="0" borderId="33" applyNumberFormat="0" applyFill="0" applyAlignment="0" applyProtection="0"/>
    <xf numFmtId="167" fontId="41" fillId="0" borderId="33" applyNumberFormat="0" applyFill="0" applyAlignment="0" applyProtection="0"/>
    <xf numFmtId="167" fontId="41" fillId="0" borderId="33" applyNumberFormat="0" applyFill="0" applyAlignment="0" applyProtection="0"/>
    <xf numFmtId="168" fontId="41" fillId="0" borderId="33" applyNumberFormat="0" applyFill="0" applyAlignment="0" applyProtection="0"/>
    <xf numFmtId="167" fontId="41" fillId="0" borderId="33" applyNumberFormat="0" applyFill="0" applyAlignment="0" applyProtection="0"/>
    <xf numFmtId="0" fontId="41" fillId="0" borderId="33" applyNumberFormat="0" applyFill="0" applyAlignment="0" applyProtection="0"/>
    <xf numFmtId="0" fontId="42" fillId="0" borderId="34" applyNumberFormat="0" applyFill="0" applyAlignment="0" applyProtection="0"/>
    <xf numFmtId="168" fontId="42" fillId="0" borderId="34" applyNumberFormat="0" applyFill="0" applyAlignment="0" applyProtection="0"/>
    <xf numFmtId="0" fontId="42" fillId="0" borderId="34" applyNumberFormat="0" applyFill="0" applyAlignment="0" applyProtection="0"/>
    <xf numFmtId="167" fontId="42" fillId="0" borderId="34" applyNumberFormat="0" applyFill="0" applyAlignment="0" applyProtection="0"/>
    <xf numFmtId="0" fontId="42" fillId="0" borderId="34" applyNumberFormat="0" applyFill="0" applyAlignment="0" applyProtection="0"/>
    <xf numFmtId="167" fontId="42" fillId="0" borderId="34" applyNumberFormat="0" applyFill="0" applyAlignment="0" applyProtection="0"/>
    <xf numFmtId="0" fontId="42" fillId="0" borderId="34" applyNumberFormat="0" applyFill="0" applyAlignment="0" applyProtection="0"/>
    <xf numFmtId="0" fontId="42" fillId="0" borderId="34" applyNumberFormat="0" applyFill="0" applyAlignment="0" applyProtection="0"/>
    <xf numFmtId="167" fontId="42" fillId="0" borderId="34" applyNumberFormat="0" applyFill="0" applyAlignment="0" applyProtection="0"/>
    <xf numFmtId="168" fontId="42" fillId="0" borderId="34" applyNumberFormat="0" applyFill="0" applyAlignment="0" applyProtection="0"/>
    <xf numFmtId="167" fontId="42" fillId="0" borderId="34" applyNumberFormat="0" applyFill="0" applyAlignment="0" applyProtection="0"/>
    <xf numFmtId="167" fontId="42" fillId="0" borderId="34" applyNumberFormat="0" applyFill="0" applyAlignment="0" applyProtection="0"/>
    <xf numFmtId="168" fontId="42" fillId="0" borderId="34" applyNumberFormat="0" applyFill="0" applyAlignment="0" applyProtection="0"/>
    <xf numFmtId="167" fontId="42" fillId="0" borderId="34" applyNumberFormat="0" applyFill="0" applyAlignment="0" applyProtection="0"/>
    <xf numFmtId="167" fontId="42" fillId="0" borderId="34" applyNumberFormat="0" applyFill="0" applyAlignment="0" applyProtection="0"/>
    <xf numFmtId="168" fontId="42" fillId="0" borderId="34" applyNumberFormat="0" applyFill="0" applyAlignment="0" applyProtection="0"/>
    <xf numFmtId="167" fontId="42" fillId="0" borderId="34" applyNumberFormat="0" applyFill="0" applyAlignment="0" applyProtection="0"/>
    <xf numFmtId="167" fontId="42" fillId="0" borderId="34" applyNumberFormat="0" applyFill="0" applyAlignment="0" applyProtection="0"/>
    <xf numFmtId="168" fontId="42" fillId="0" borderId="34" applyNumberFormat="0" applyFill="0" applyAlignment="0" applyProtection="0"/>
    <xf numFmtId="167" fontId="42" fillId="0" borderId="34" applyNumberFormat="0" applyFill="0" applyAlignment="0" applyProtection="0"/>
    <xf numFmtId="0" fontId="42" fillId="0" borderId="34" applyNumberFormat="0" applyFill="0" applyAlignment="0" applyProtection="0"/>
    <xf numFmtId="0" fontId="42" fillId="0" borderId="0" applyNumberFormat="0" applyFill="0" applyBorder="0" applyAlignment="0" applyProtection="0"/>
    <xf numFmtId="168" fontId="42" fillId="0" borderId="0" applyNumberFormat="0" applyFill="0" applyBorder="0" applyAlignment="0" applyProtection="0"/>
    <xf numFmtId="0"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167" fontId="42" fillId="0" borderId="0" applyNumberFormat="0" applyFill="0" applyBorder="0" applyAlignment="0" applyProtection="0"/>
    <xf numFmtId="168" fontId="42" fillId="0" borderId="0" applyNumberFormat="0" applyFill="0" applyBorder="0" applyAlignment="0" applyProtection="0"/>
    <xf numFmtId="167" fontId="42" fillId="0" borderId="0" applyNumberFormat="0" applyFill="0" applyBorder="0" applyAlignment="0" applyProtection="0"/>
    <xf numFmtId="0" fontId="42" fillId="0" borderId="0" applyNumberFormat="0" applyFill="0" applyBorder="0" applyAlignment="0" applyProtection="0"/>
    <xf numFmtId="37" fontId="43" fillId="0" borderId="0"/>
    <xf numFmtId="167" fontId="44" fillId="0" borderId="0"/>
    <xf numFmtId="0" fontId="44" fillId="0" borderId="0"/>
    <xf numFmtId="167" fontId="44" fillId="0" borderId="0"/>
    <xf numFmtId="167" fontId="39" fillId="0" borderId="0"/>
    <xf numFmtId="0" fontId="39" fillId="0" borderId="0"/>
    <xf numFmtId="167" fontId="39"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167" fontId="48" fillId="0" borderId="0"/>
    <xf numFmtId="0" fontId="48" fillId="0" borderId="0"/>
    <xf numFmtId="167" fontId="48" fillId="0" borderId="0"/>
    <xf numFmtId="0" fontId="47"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9" fillId="0" borderId="0" applyNumberFormat="0" applyFill="0" applyBorder="0" applyAlignment="0" applyProtection="0">
      <alignment vertical="top"/>
      <protection locked="0"/>
    </xf>
    <xf numFmtId="168" fontId="49" fillId="0" borderId="0" applyNumberFormat="0" applyFill="0" applyBorder="0" applyAlignment="0" applyProtection="0">
      <alignment vertical="top"/>
      <protection locked="0"/>
    </xf>
    <xf numFmtId="167" fontId="49" fillId="0" borderId="0" applyNumberFormat="0" applyFill="0" applyBorder="0" applyAlignment="0" applyProtection="0">
      <alignment vertical="top"/>
      <protection locked="0"/>
    </xf>
    <xf numFmtId="167" fontId="50" fillId="0" borderId="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167" fontId="53"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167" fontId="53"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168" fontId="53"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2" fillId="7" borderId="23"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0" fontId="51" fillId="42" borderId="29" applyNumberFormat="0" applyAlignment="0" applyProtection="0"/>
    <xf numFmtId="167" fontId="53" fillId="42" borderId="29" applyNumberFormat="0" applyAlignment="0" applyProtection="0"/>
    <xf numFmtId="168" fontId="53" fillId="42" borderId="29" applyNumberFormat="0" applyAlignment="0" applyProtection="0"/>
    <xf numFmtId="167" fontId="53" fillId="42" borderId="29" applyNumberFormat="0" applyAlignment="0" applyProtection="0"/>
    <xf numFmtId="167" fontId="53" fillId="42" borderId="29" applyNumberFormat="0" applyAlignment="0" applyProtection="0"/>
    <xf numFmtId="168" fontId="53" fillId="42" borderId="29" applyNumberFormat="0" applyAlignment="0" applyProtection="0"/>
    <xf numFmtId="167" fontId="53" fillId="42" borderId="29" applyNumberFormat="0" applyAlignment="0" applyProtection="0"/>
    <xf numFmtId="167" fontId="53" fillId="42" borderId="29" applyNumberFormat="0" applyAlignment="0" applyProtection="0"/>
    <xf numFmtId="168" fontId="53" fillId="42" borderId="29" applyNumberFormat="0" applyAlignment="0" applyProtection="0"/>
    <xf numFmtId="167" fontId="53" fillId="42" borderId="29" applyNumberFormat="0" applyAlignment="0" applyProtection="0"/>
    <xf numFmtId="167" fontId="53" fillId="42" borderId="29" applyNumberFormat="0" applyAlignment="0" applyProtection="0"/>
    <xf numFmtId="168" fontId="53" fillId="42" borderId="29" applyNumberFormat="0" applyAlignment="0" applyProtection="0"/>
    <xf numFmtId="167" fontId="53" fillId="42" borderId="29" applyNumberFormat="0" applyAlignment="0" applyProtection="0"/>
    <xf numFmtId="0" fontId="51" fillId="42" borderId="29" applyNumberFormat="0" applyAlignment="0" applyProtection="0"/>
    <xf numFmtId="3" fontId="2" fillId="71" borderId="2" applyFont="0">
      <alignment horizontal="right" vertical="center"/>
      <protection locked="0"/>
    </xf>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0" fontId="54" fillId="0" borderId="35" applyNumberFormat="0" applyFill="0" applyAlignment="0" applyProtection="0"/>
    <xf numFmtId="0" fontId="55" fillId="0" borderId="25" applyNumberFormat="0" applyFill="0" applyAlignment="0" applyProtection="0"/>
    <xf numFmtId="167" fontId="56" fillId="0" borderId="35" applyNumberFormat="0" applyFill="0" applyAlignment="0" applyProtection="0"/>
    <xf numFmtId="167" fontId="56" fillId="0" borderId="35" applyNumberFormat="0" applyFill="0" applyAlignment="0" applyProtection="0"/>
    <xf numFmtId="168" fontId="56" fillId="0" borderId="35" applyNumberFormat="0" applyFill="0" applyAlignment="0" applyProtection="0"/>
    <xf numFmtId="0" fontId="54" fillId="0" borderId="3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167" fontId="56" fillId="0" borderId="35" applyNumberFormat="0" applyFill="0" applyAlignment="0" applyProtection="0"/>
    <xf numFmtId="168" fontId="56" fillId="0" borderId="35" applyNumberFormat="0" applyFill="0" applyAlignment="0" applyProtection="0"/>
    <xf numFmtId="167" fontId="56" fillId="0" borderId="35" applyNumberFormat="0" applyFill="0" applyAlignment="0" applyProtection="0"/>
    <xf numFmtId="167" fontId="56" fillId="0" borderId="35" applyNumberFormat="0" applyFill="0" applyAlignment="0" applyProtection="0"/>
    <xf numFmtId="168" fontId="56" fillId="0" borderId="35" applyNumberFormat="0" applyFill="0" applyAlignment="0" applyProtection="0"/>
    <xf numFmtId="167" fontId="56" fillId="0" borderId="35" applyNumberFormat="0" applyFill="0" applyAlignment="0" applyProtection="0"/>
    <xf numFmtId="167" fontId="56" fillId="0" borderId="35" applyNumberFormat="0" applyFill="0" applyAlignment="0" applyProtection="0"/>
    <xf numFmtId="168" fontId="56" fillId="0" borderId="35" applyNumberFormat="0" applyFill="0" applyAlignment="0" applyProtection="0"/>
    <xf numFmtId="167" fontId="56" fillId="0" borderId="35" applyNumberFormat="0" applyFill="0" applyAlignment="0" applyProtection="0"/>
    <xf numFmtId="167" fontId="56" fillId="0" borderId="35" applyNumberFormat="0" applyFill="0" applyAlignment="0" applyProtection="0"/>
    <xf numFmtId="168" fontId="56" fillId="0" borderId="35" applyNumberFormat="0" applyFill="0" applyAlignment="0" applyProtection="0"/>
    <xf numFmtId="167" fontId="56" fillId="0" borderId="35" applyNumberFormat="0" applyFill="0" applyAlignment="0" applyProtection="0"/>
    <xf numFmtId="0" fontId="54"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7" fillId="72" borderId="0" applyNumberFormat="0" applyBorder="0" applyAlignment="0" applyProtection="0"/>
    <xf numFmtId="0" fontId="58" fillId="6"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0" fontId="57" fillId="72"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167" fontId="59" fillId="72" borderId="0" applyNumberFormat="0" applyBorder="0" applyAlignment="0" applyProtection="0"/>
    <xf numFmtId="168" fontId="59" fillId="72" borderId="0" applyNumberFormat="0" applyBorder="0" applyAlignment="0" applyProtection="0"/>
    <xf numFmtId="167" fontId="59" fillId="72" borderId="0" applyNumberFormat="0" applyBorder="0" applyAlignment="0" applyProtection="0"/>
    <xf numFmtId="0" fontId="57" fillId="72" borderId="0" applyNumberFormat="0" applyBorder="0" applyAlignment="0" applyProtection="0"/>
    <xf numFmtId="1" fontId="60" fillId="0" borderId="0" applyProtection="0"/>
    <xf numFmtId="167" fontId="11" fillId="0" borderId="36"/>
    <xf numFmtId="168" fontId="11" fillId="0" borderId="36"/>
    <xf numFmtId="167" fontId="11"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1" fillId="0" borderId="0"/>
    <xf numFmtId="180" fontId="2" fillId="0" borderId="0"/>
    <xf numFmtId="178" fontId="13"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2" fillId="0" borderId="0"/>
    <xf numFmtId="0" fontId="62" fillId="0" borderId="0"/>
    <xf numFmtId="0" fontId="61" fillId="0" borderId="0"/>
    <xf numFmtId="178" fontId="13" fillId="0" borderId="0"/>
    <xf numFmtId="178" fontId="2" fillId="0" borderId="0"/>
    <xf numFmtId="178" fontId="2" fillId="0" borderId="0"/>
    <xf numFmtId="0" fontId="2" fillId="0" borderId="0"/>
    <xf numFmtId="0" fontId="2"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0" fontId="13"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3"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3" fillId="0" borderId="0"/>
    <xf numFmtId="0" fontId="13" fillId="0" borderId="0"/>
    <xf numFmtId="167" fontId="13"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3" fillId="0" borderId="0"/>
    <xf numFmtId="167" fontId="13" fillId="0" borderId="0"/>
    <xf numFmtId="0" fontId="13" fillId="0" borderId="0"/>
    <xf numFmtId="0" fontId="13" fillId="0" borderId="0"/>
    <xf numFmtId="0" fontId="2"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2" fillId="0" borderId="0"/>
    <xf numFmtId="178" fontId="13" fillId="0" borderId="0"/>
    <xf numFmtId="178" fontId="1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3" fillId="0" borderId="0"/>
    <xf numFmtId="178" fontId="13" fillId="0" borderId="0"/>
    <xf numFmtId="178" fontId="13" fillId="0" borderId="0"/>
    <xf numFmtId="178" fontId="13" fillId="0" borderId="0"/>
    <xf numFmtId="178"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3" fillId="0" borderId="0"/>
    <xf numFmtId="178"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3" fillId="0" borderId="0"/>
    <xf numFmtId="0" fontId="2" fillId="0" borderId="0"/>
    <xf numFmtId="0" fontId="12" fillId="0" borderId="0"/>
    <xf numFmtId="167" fontId="10" fillId="0" borderId="0"/>
    <xf numFmtId="0" fontId="2"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3" fillId="0" borderId="0"/>
    <xf numFmtId="0" fontId="13" fillId="0" borderId="0"/>
    <xf numFmtId="167" fontId="10" fillId="0" borderId="0"/>
    <xf numFmtId="0" fontId="50" fillId="0" borderId="0"/>
    <xf numFmtId="0" fontId="2" fillId="0" borderId="0"/>
    <xf numFmtId="167" fontId="10" fillId="0" borderId="0"/>
    <xf numFmtId="0" fontId="1" fillId="0" borderId="0"/>
    <xf numFmtId="178"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13"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167" fontId="10" fillId="0" borderId="0"/>
    <xf numFmtId="167" fontId="10" fillId="0" borderId="0"/>
    <xf numFmtId="0" fontId="1" fillId="0" borderId="0"/>
    <xf numFmtId="178" fontId="13" fillId="0" borderId="0"/>
    <xf numFmtId="178" fontId="13" fillId="0" borderId="0"/>
    <xf numFmtId="178" fontId="2" fillId="0" borderId="0"/>
    <xf numFmtId="0" fontId="2" fillId="0" borderId="0"/>
    <xf numFmtId="178" fontId="2" fillId="0" borderId="0"/>
    <xf numFmtId="0" fontId="2" fillId="0" borderId="0"/>
    <xf numFmtId="178"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13" fillId="0" borderId="0"/>
    <xf numFmtId="167" fontId="10" fillId="0" borderId="0"/>
    <xf numFmtId="167" fontId="10" fillId="0" borderId="0"/>
    <xf numFmtId="0" fontId="1" fillId="0" borderId="0"/>
    <xf numFmtId="178" fontId="13" fillId="0" borderId="0"/>
    <xf numFmtId="178" fontId="13"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1" fillId="0" borderId="0"/>
    <xf numFmtId="178" fontId="13"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78" fontId="2"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1"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1"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1" fillId="0" borderId="0"/>
    <xf numFmtId="0" fontId="5"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178" fontId="5" fillId="0" borderId="0"/>
    <xf numFmtId="0" fontId="11" fillId="0" borderId="0"/>
    <xf numFmtId="178" fontId="11" fillId="0" borderId="0"/>
    <xf numFmtId="0" fontId="11" fillId="0" borderId="0"/>
    <xf numFmtId="0" fontId="2"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1" fillId="0" borderId="0"/>
    <xf numFmtId="178" fontId="5"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11"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xf numFmtId="0" fontId="11" fillId="0" borderId="0"/>
    <xf numFmtId="167" fontId="11" fillId="0" borderId="0"/>
    <xf numFmtId="0" fontId="6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1" fillId="0" borderId="0"/>
    <xf numFmtId="0" fontId="5" fillId="0" borderId="0"/>
    <xf numFmtId="0" fontId="61" fillId="0" borderId="0"/>
    <xf numFmtId="167" fontId="5" fillId="0" borderId="0"/>
    <xf numFmtId="0" fontId="61" fillId="0" borderId="0"/>
    <xf numFmtId="167" fontId="5" fillId="0" borderId="0"/>
    <xf numFmtId="0" fontId="6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178" fontId="5"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178" fontId="1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1" fillId="0" borderId="0"/>
    <xf numFmtId="178" fontId="11" fillId="0" borderId="0"/>
    <xf numFmtId="178" fontId="11" fillId="0" borderId="0"/>
    <xf numFmtId="178"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9" fillId="0" borderId="0"/>
    <xf numFmtId="0" fontId="2" fillId="0" borderId="0"/>
    <xf numFmtId="0" fontId="61" fillId="0" borderId="0"/>
    <xf numFmtId="167" fontId="29"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1" fillId="0" borderId="0"/>
    <xf numFmtId="0" fontId="2" fillId="0" borderId="0"/>
    <xf numFmtId="0" fontId="6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78" fontId="2" fillId="0" borderId="0"/>
    <xf numFmtId="0" fontId="6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168" fontId="2"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67"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167" fontId="2" fillId="0" borderId="0"/>
    <xf numFmtId="0" fontId="6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167" fontId="2" fillId="0" borderId="0"/>
    <xf numFmtId="0" fontId="61" fillId="0" borderId="0"/>
    <xf numFmtId="0" fontId="61" fillId="0" borderId="0"/>
    <xf numFmtId="0" fontId="61" fillId="0" borderId="0"/>
    <xf numFmtId="0" fontId="6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5" fillId="0" borderId="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167" fontId="2" fillId="0" borderId="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2" fillId="73" borderId="37" applyNumberFormat="0" applyFont="0" applyAlignment="0" applyProtection="0"/>
    <xf numFmtId="0" fontId="12" fillId="73" borderId="37" applyNumberFormat="0" applyFont="0" applyAlignment="0" applyProtection="0"/>
    <xf numFmtId="167" fontId="2" fillId="0" borderId="0"/>
    <xf numFmtId="0" fontId="12" fillId="73" borderId="37" applyNumberFormat="0" applyFont="0" applyAlignment="0" applyProtection="0"/>
    <xf numFmtId="0" fontId="1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2" fillId="73" borderId="37" applyNumberFormat="0" applyFont="0" applyAlignment="0" applyProtection="0"/>
    <xf numFmtId="0" fontId="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168" fontId="2" fillId="0" borderId="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2" fillId="73" borderId="37" applyNumberFormat="0" applyFont="0" applyAlignment="0" applyProtection="0"/>
    <xf numFmtId="0" fontId="2" fillId="0" borderId="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3" fillId="10" borderId="2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1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6"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7" fillId="0" borderId="0"/>
    <xf numFmtId="0" fontId="67" fillId="0" borderId="0"/>
    <xf numFmtId="167" fontId="67" fillId="0" borderId="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167" fontId="70"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167" fontId="70"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168" fontId="70"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9" fillId="8" borderId="24"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0" fontId="68" fillId="63" borderId="38" applyNumberFormat="0" applyAlignment="0" applyProtection="0"/>
    <xf numFmtId="167" fontId="70" fillId="63" borderId="38" applyNumberFormat="0" applyAlignment="0" applyProtection="0"/>
    <xf numFmtId="168" fontId="70" fillId="63" borderId="38" applyNumberFormat="0" applyAlignment="0" applyProtection="0"/>
    <xf numFmtId="167" fontId="70" fillId="63" borderId="38" applyNumberFormat="0" applyAlignment="0" applyProtection="0"/>
    <xf numFmtId="167" fontId="70" fillId="63" borderId="38" applyNumberFormat="0" applyAlignment="0" applyProtection="0"/>
    <xf numFmtId="168" fontId="70" fillId="63" borderId="38" applyNumberFormat="0" applyAlignment="0" applyProtection="0"/>
    <xf numFmtId="167" fontId="70" fillId="63" borderId="38" applyNumberFormat="0" applyAlignment="0" applyProtection="0"/>
    <xf numFmtId="167" fontId="70" fillId="63" borderId="38" applyNumberFormat="0" applyAlignment="0" applyProtection="0"/>
    <xf numFmtId="168" fontId="70" fillId="63" borderId="38" applyNumberFormat="0" applyAlignment="0" applyProtection="0"/>
    <xf numFmtId="167" fontId="70" fillId="63" borderId="38" applyNumberFormat="0" applyAlignment="0" applyProtection="0"/>
    <xf numFmtId="167" fontId="70" fillId="63" borderId="38" applyNumberFormat="0" applyAlignment="0" applyProtection="0"/>
    <xf numFmtId="168" fontId="70" fillId="63" borderId="38" applyNumberFormat="0" applyAlignment="0" applyProtection="0"/>
    <xf numFmtId="167" fontId="70" fillId="63" borderId="38" applyNumberFormat="0" applyAlignment="0" applyProtection="0"/>
    <xf numFmtId="0" fontId="68" fillId="63" borderId="38" applyNumberFormat="0" applyAlignment="0" applyProtection="0"/>
    <xf numFmtId="0" fontId="10" fillId="0" borderId="0"/>
    <xf numFmtId="174" fontId="22" fillId="0" borderId="0" applyFont="0" applyFill="0" applyBorder="0" applyAlignment="0" applyProtection="0"/>
    <xf numFmtId="185"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2" fillId="0" borderId="0" applyFill="0" applyBorder="0" applyAlignment="0"/>
    <xf numFmtId="171" fontId="22" fillId="0" borderId="0" applyFill="0" applyBorder="0" applyAlignment="0"/>
    <xf numFmtId="170" fontId="22" fillId="0" borderId="0" applyFill="0" applyBorder="0" applyAlignment="0"/>
    <xf numFmtId="175" fontId="22" fillId="0" borderId="0" applyFill="0" applyBorder="0" applyAlignment="0"/>
    <xf numFmtId="171" fontId="22" fillId="0" borderId="0" applyFill="0" applyBorder="0" applyAlignment="0"/>
    <xf numFmtId="167" fontId="2" fillId="0" borderId="0"/>
    <xf numFmtId="0" fontId="2" fillId="0" borderId="0"/>
    <xf numFmtId="167" fontId="2" fillId="0" borderId="0"/>
    <xf numFmtId="186" fontId="50" fillId="0" borderId="2" applyNumberFormat="0">
      <alignment horizontal="center" vertical="top" wrapText="1"/>
    </xf>
    <xf numFmtId="0" fontId="72"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3" fillId="0" borderId="0"/>
    <xf numFmtId="0" fontId="10" fillId="0" borderId="0"/>
    <xf numFmtId="0" fontId="74" fillId="0" borderId="0"/>
    <xf numFmtId="0" fontId="74" fillId="0" borderId="0"/>
    <xf numFmtId="167" fontId="10" fillId="0" borderId="0"/>
    <xf numFmtId="167" fontId="10" fillId="0" borderId="0"/>
    <xf numFmtId="0" fontId="75" fillId="0" borderId="0"/>
    <xf numFmtId="0" fontId="76" fillId="0" borderId="0"/>
    <xf numFmtId="0" fontId="75" fillId="0" borderId="0"/>
    <xf numFmtId="0" fontId="75" fillId="0" borderId="0"/>
    <xf numFmtId="0" fontId="75" fillId="0" borderId="0"/>
    <xf numFmtId="0" fontId="75" fillId="0" borderId="0"/>
    <xf numFmtId="0" fontId="75" fillId="0" borderId="0"/>
    <xf numFmtId="49" fontId="31" fillId="0" borderId="0" applyFill="0" applyBorder="0" applyAlignment="0"/>
    <xf numFmtId="188" fontId="22" fillId="0" borderId="0" applyFill="0" applyBorder="0" applyAlignment="0"/>
    <xf numFmtId="189" fontId="22" fillId="0" borderId="0" applyFill="0" applyBorder="0" applyAlignment="0"/>
    <xf numFmtId="0" fontId="77" fillId="0" borderId="0">
      <alignment horizontal="center" vertical="top"/>
    </xf>
    <xf numFmtId="0" fontId="78" fillId="0" borderId="0" applyNumberFormat="0" applyFill="0" applyBorder="0" applyAlignment="0" applyProtection="0"/>
    <xf numFmtId="168" fontId="78" fillId="0" borderId="0" applyNumberFormat="0" applyFill="0" applyBorder="0" applyAlignment="0" applyProtection="0"/>
    <xf numFmtId="0" fontId="78" fillId="0" borderId="0" applyNumberFormat="0" applyFill="0" applyBorder="0" applyAlignment="0" applyProtection="0"/>
    <xf numFmtId="167" fontId="78" fillId="0" borderId="0" applyNumberFormat="0" applyFill="0" applyBorder="0" applyAlignment="0" applyProtection="0"/>
    <xf numFmtId="167" fontId="78" fillId="0" borderId="0" applyNumberFormat="0" applyFill="0" applyBorder="0" applyAlignment="0" applyProtection="0"/>
    <xf numFmtId="167" fontId="78" fillId="0" borderId="0" applyNumberFormat="0" applyFill="0" applyBorder="0" applyAlignment="0" applyProtection="0"/>
    <xf numFmtId="168" fontId="78" fillId="0" borderId="0" applyNumberFormat="0" applyFill="0" applyBorder="0" applyAlignment="0" applyProtection="0"/>
    <xf numFmtId="167" fontId="78" fillId="0" borderId="0" applyNumberFormat="0" applyFill="0" applyBorder="0" applyAlignment="0" applyProtection="0"/>
    <xf numFmtId="167" fontId="78" fillId="0" borderId="0" applyNumberFormat="0" applyFill="0" applyBorder="0" applyAlignment="0" applyProtection="0"/>
    <xf numFmtId="168" fontId="78" fillId="0" borderId="0" applyNumberFormat="0" applyFill="0" applyBorder="0" applyAlignment="0" applyProtection="0"/>
    <xf numFmtId="167" fontId="78" fillId="0" borderId="0" applyNumberFormat="0" applyFill="0" applyBorder="0" applyAlignment="0" applyProtection="0"/>
    <xf numFmtId="167" fontId="78" fillId="0" borderId="0" applyNumberFormat="0" applyFill="0" applyBorder="0" applyAlignment="0" applyProtection="0"/>
    <xf numFmtId="168" fontId="78" fillId="0" borderId="0" applyNumberFormat="0" applyFill="0" applyBorder="0" applyAlignment="0" applyProtection="0"/>
    <xf numFmtId="167" fontId="78" fillId="0" borderId="0" applyNumberFormat="0" applyFill="0" applyBorder="0" applyAlignment="0" applyProtection="0"/>
    <xf numFmtId="167" fontId="78" fillId="0" borderId="0" applyNumberFormat="0" applyFill="0" applyBorder="0" applyAlignment="0" applyProtection="0"/>
    <xf numFmtId="168" fontId="78" fillId="0" borderId="0" applyNumberFormat="0" applyFill="0" applyBorder="0" applyAlignment="0" applyProtection="0"/>
    <xf numFmtId="167" fontId="78" fillId="0" borderId="0" applyNumberFormat="0" applyFill="0" applyBorder="0" applyAlignment="0" applyProtection="0"/>
    <xf numFmtId="0" fontId="78" fillId="0" borderId="0" applyNumberFormat="0" applyFill="0" applyBorder="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167" fontId="79"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167" fontId="79"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168" fontId="79"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4" fillId="0" borderId="28"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0" fontId="32" fillId="0" borderId="39" applyNumberFormat="0" applyFill="0" applyAlignment="0" applyProtection="0"/>
    <xf numFmtId="167" fontId="79" fillId="0" borderId="39" applyNumberFormat="0" applyFill="0" applyAlignment="0" applyProtection="0"/>
    <xf numFmtId="168" fontId="79" fillId="0" borderId="39" applyNumberFormat="0" applyFill="0" applyAlignment="0" applyProtection="0"/>
    <xf numFmtId="167" fontId="79" fillId="0" borderId="39" applyNumberFormat="0" applyFill="0" applyAlignment="0" applyProtection="0"/>
    <xf numFmtId="167" fontId="79" fillId="0" borderId="39" applyNumberFormat="0" applyFill="0" applyAlignment="0" applyProtection="0"/>
    <xf numFmtId="168" fontId="79" fillId="0" borderId="39" applyNumberFormat="0" applyFill="0" applyAlignment="0" applyProtection="0"/>
    <xf numFmtId="167" fontId="79" fillId="0" borderId="39" applyNumberFormat="0" applyFill="0" applyAlignment="0" applyProtection="0"/>
    <xf numFmtId="167" fontId="79" fillId="0" borderId="39" applyNumberFormat="0" applyFill="0" applyAlignment="0" applyProtection="0"/>
    <xf numFmtId="168" fontId="79" fillId="0" borderId="39" applyNumberFormat="0" applyFill="0" applyAlignment="0" applyProtection="0"/>
    <xf numFmtId="167" fontId="79" fillId="0" borderId="39" applyNumberFormat="0" applyFill="0" applyAlignment="0" applyProtection="0"/>
    <xf numFmtId="167" fontId="79" fillId="0" borderId="39" applyNumberFormat="0" applyFill="0" applyAlignment="0" applyProtection="0"/>
    <xf numFmtId="168" fontId="79" fillId="0" borderId="39" applyNumberFormat="0" applyFill="0" applyAlignment="0" applyProtection="0"/>
    <xf numFmtId="167" fontId="79" fillId="0" borderId="39" applyNumberFormat="0" applyFill="0" applyAlignment="0" applyProtection="0"/>
    <xf numFmtId="0" fontId="32" fillId="0" borderId="39" applyNumberFormat="0" applyFill="0" applyAlignment="0" applyProtection="0"/>
    <xf numFmtId="0" fontId="10" fillId="0" borderId="40"/>
    <xf numFmtId="184" fontId="66"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1" fillId="0" borderId="0" applyFont="0" applyFill="0" applyBorder="0" applyAlignment="0" applyProtection="0"/>
    <xf numFmtId="191" fontId="2" fillId="0" borderId="0" applyFont="0" applyFill="0" applyBorder="0" applyAlignment="0" applyProtection="0"/>
    <xf numFmtId="0" fontId="80" fillId="0" borderId="0" applyNumberFormat="0" applyFill="0" applyBorder="0" applyAlignment="0" applyProtection="0"/>
    <xf numFmtId="0" fontId="9" fillId="0" borderId="0" applyNumberFormat="0" applyFill="0" applyBorder="0" applyAlignment="0" applyProtection="0"/>
    <xf numFmtId="167" fontId="81" fillId="0" borderId="0" applyNumberFormat="0" applyFill="0" applyBorder="0" applyAlignment="0" applyProtection="0"/>
    <xf numFmtId="167" fontId="81" fillId="0" borderId="0" applyNumberFormat="0" applyFill="0" applyBorder="0" applyAlignment="0" applyProtection="0"/>
    <xf numFmtId="168" fontId="81" fillId="0" borderId="0" applyNumberFormat="0" applyFill="0" applyBorder="0" applyAlignment="0" applyProtection="0"/>
    <xf numFmtId="0" fontId="8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7" fontId="81" fillId="0" borderId="0" applyNumberFormat="0" applyFill="0" applyBorder="0" applyAlignment="0" applyProtection="0"/>
    <xf numFmtId="168" fontId="81" fillId="0" borderId="0" applyNumberFormat="0" applyFill="0" applyBorder="0" applyAlignment="0" applyProtection="0"/>
    <xf numFmtId="167" fontId="81" fillId="0" borderId="0" applyNumberFormat="0" applyFill="0" applyBorder="0" applyAlignment="0" applyProtection="0"/>
    <xf numFmtId="167" fontId="81" fillId="0" borderId="0" applyNumberFormat="0" applyFill="0" applyBorder="0" applyAlignment="0" applyProtection="0"/>
    <xf numFmtId="168" fontId="81" fillId="0" borderId="0" applyNumberFormat="0" applyFill="0" applyBorder="0" applyAlignment="0" applyProtection="0"/>
    <xf numFmtId="167" fontId="81" fillId="0" borderId="0" applyNumberFormat="0" applyFill="0" applyBorder="0" applyAlignment="0" applyProtection="0"/>
    <xf numFmtId="167" fontId="81" fillId="0" borderId="0" applyNumberFormat="0" applyFill="0" applyBorder="0" applyAlignment="0" applyProtection="0"/>
    <xf numFmtId="168" fontId="81" fillId="0" borderId="0" applyNumberFormat="0" applyFill="0" applyBorder="0" applyAlignment="0" applyProtection="0"/>
    <xf numFmtId="167" fontId="81" fillId="0" borderId="0" applyNumberFormat="0" applyFill="0" applyBorder="0" applyAlignment="0" applyProtection="0"/>
    <xf numFmtId="167" fontId="81" fillId="0" borderId="0" applyNumberFormat="0" applyFill="0" applyBorder="0" applyAlignment="0" applyProtection="0"/>
    <xf numFmtId="168" fontId="81" fillId="0" borderId="0" applyNumberFormat="0" applyFill="0" applyBorder="0" applyAlignment="0" applyProtection="0"/>
    <xf numFmtId="167" fontId="81" fillId="0" borderId="0" applyNumberFormat="0" applyFill="0" applyBorder="0" applyAlignment="0" applyProtection="0"/>
    <xf numFmtId="0" fontId="80" fillId="0" borderId="0" applyNumberFormat="0" applyFill="0" applyBorder="0" applyAlignment="0" applyProtection="0"/>
    <xf numFmtId="1" fontId="82" fillId="0" borderId="0" applyFill="0" applyProtection="0">
      <alignment horizontal="right"/>
    </xf>
    <xf numFmtId="42" fontId="83" fillId="0" borderId="0" applyFont="0" applyFill="0" applyBorder="0" applyAlignment="0" applyProtection="0"/>
    <xf numFmtId="44" fontId="83" fillId="0" borderId="0" applyFont="0" applyFill="0" applyBorder="0" applyAlignment="0" applyProtection="0"/>
    <xf numFmtId="0" fontId="84" fillId="0" borderId="0"/>
    <xf numFmtId="0" fontId="85" fillId="0" borderId="0"/>
    <xf numFmtId="38" fontId="11" fillId="0" borderId="0" applyFont="0" applyFill="0" applyBorder="0" applyAlignment="0" applyProtection="0"/>
    <xf numFmtId="40" fontId="11" fillId="0" borderId="0" applyFont="0" applyFill="0" applyBorder="0" applyAlignment="0" applyProtection="0"/>
    <xf numFmtId="41" fontId="83" fillId="0" borderId="0" applyFont="0" applyFill="0" applyBorder="0" applyAlignment="0" applyProtection="0"/>
    <xf numFmtId="43" fontId="83" fillId="0" borderId="0" applyFont="0" applyFill="0" applyBorder="0" applyAlignment="0" applyProtection="0"/>
    <xf numFmtId="0" fontId="2" fillId="0" borderId="0"/>
    <xf numFmtId="43" fontId="1" fillId="0" borderId="0" applyFont="0" applyFill="0" applyBorder="0" applyAlignment="0" applyProtection="0"/>
  </cellStyleXfs>
  <cellXfs count="229">
    <xf numFmtId="0" fontId="0" fillId="0" borderId="0" xfId="0"/>
    <xf numFmtId="0" fontId="3" fillId="0" borderId="0" xfId="0" applyFont="1"/>
    <xf numFmtId="0" fontId="0" fillId="0" borderId="0" xfId="0" applyAlignment="1">
      <alignment wrapText="1"/>
    </xf>
    <xf numFmtId="0" fontId="6" fillId="0" borderId="0" xfId="8" applyFont="1"/>
    <xf numFmtId="0" fontId="3" fillId="0" borderId="0" xfId="0" applyFont="1" applyAlignment="1">
      <alignment wrapText="1"/>
    </xf>
    <xf numFmtId="0" fontId="3" fillId="0" borderId="0" xfId="0" applyFont="1" applyAlignment="1">
      <alignment horizontal="center"/>
    </xf>
    <xf numFmtId="0" fontId="8" fillId="0" borderId="0" xfId="0" applyFont="1" applyAlignment="1">
      <alignment vertical="center" wrapText="1"/>
    </xf>
    <xf numFmtId="0" fontId="3" fillId="0" borderId="0" xfId="0" applyFont="1" applyAlignment="1">
      <alignment horizontal="center" vertical="center"/>
    </xf>
    <xf numFmtId="0" fontId="6" fillId="0" borderId="14" xfId="8" applyFont="1" applyBorder="1"/>
    <xf numFmtId="0" fontId="6" fillId="0" borderId="16" xfId="8" applyFont="1" applyBorder="1"/>
    <xf numFmtId="0" fontId="86" fillId="0" borderId="0" xfId="0" applyFont="1"/>
    <xf numFmtId="0" fontId="87" fillId="0" borderId="2" xfId="20955" applyFont="1" applyBorder="1" applyAlignment="1">
      <alignment horizontal="center" vertical="center"/>
    </xf>
    <xf numFmtId="0" fontId="88" fillId="0" borderId="0" xfId="20955" applyFont="1" applyAlignment="1">
      <alignment horizontal="left" wrapText="1" indent="1"/>
    </xf>
    <xf numFmtId="0" fontId="1" fillId="0" borderId="2" xfId="0" applyFont="1" applyBorder="1"/>
    <xf numFmtId="0" fontId="1" fillId="0" borderId="0" xfId="0" applyFont="1"/>
    <xf numFmtId="0" fontId="90" fillId="0" borderId="0" xfId="0" applyFont="1"/>
    <xf numFmtId="49" fontId="90" fillId="0" borderId="2" xfId="0" applyNumberFormat="1" applyFont="1" applyBorder="1" applyAlignment="1">
      <alignment horizontal="right" vertical="center"/>
    </xf>
    <xf numFmtId="49" fontId="90" fillId="0" borderId="0" xfId="0" applyNumberFormat="1" applyFont="1" applyAlignment="1">
      <alignment horizontal="right" vertical="center"/>
    </xf>
    <xf numFmtId="0" fontId="90" fillId="0" borderId="0" xfId="0" applyFont="1" applyAlignment="1">
      <alignment vertical="center" wrapText="1"/>
    </xf>
    <xf numFmtId="0" fontId="90" fillId="0" borderId="0" xfId="0" applyFont="1" applyAlignment="1">
      <alignment horizontal="left" vertical="center" wrapText="1"/>
    </xf>
    <xf numFmtId="0" fontId="91" fillId="0" borderId="2" xfId="12" applyFont="1" applyFill="1" applyBorder="1" applyAlignment="1" applyProtection="1"/>
    <xf numFmtId="0" fontId="91" fillId="0" borderId="2" xfId="12" applyFont="1" applyFill="1" applyBorder="1" applyAlignment="1" applyProtection="1">
      <alignment horizontal="left" vertical="center" wrapText="1"/>
    </xf>
    <xf numFmtId="0" fontId="6" fillId="2" borderId="2" xfId="20955" applyFont="1" applyFill="1" applyBorder="1"/>
    <xf numFmtId="0" fontId="93" fillId="0" borderId="0" xfId="0" applyFont="1"/>
    <xf numFmtId="0" fontId="93" fillId="0" borderId="0" xfId="0" applyFont="1" applyAlignment="1">
      <alignment horizontal="center" vertical="center" wrapText="1"/>
    </xf>
    <xf numFmtId="0" fontId="93" fillId="0" borderId="0" xfId="0" applyFont="1" applyAlignment="1">
      <alignment vertical="center" wrapText="1"/>
    </xf>
    <xf numFmtId="0" fontId="6" fillId="0" borderId="4" xfId="20955" applyFont="1" applyBorder="1"/>
    <xf numFmtId="0" fontId="94" fillId="0" borderId="0" xfId="0" applyFont="1"/>
    <xf numFmtId="0" fontId="93" fillId="0" borderId="11" xfId="0" applyFont="1" applyBorder="1"/>
    <xf numFmtId="0" fontId="93" fillId="0" borderId="45" xfId="0" applyFont="1" applyBorder="1" applyAlignment="1">
      <alignment horizontal="center"/>
    </xf>
    <xf numFmtId="0" fontId="93" fillId="0" borderId="45" xfId="0" applyFont="1" applyBorder="1" applyAlignment="1">
      <alignment horizontal="center" wrapText="1"/>
    </xf>
    <xf numFmtId="0" fontId="93" fillId="0" borderId="45" xfId="0" applyFont="1" applyBorder="1" applyAlignment="1">
      <alignment horizontal="center" vertical="center" wrapText="1"/>
    </xf>
    <xf numFmtId="0" fontId="93" fillId="0" borderId="14" xfId="0" applyFont="1" applyBorder="1" applyProtection="1">
      <protection locked="0"/>
    </xf>
    <xf numFmtId="192" fontId="93" fillId="0" borderId="2" xfId="0" applyNumberFormat="1" applyFont="1" applyBorder="1" applyAlignment="1" applyProtection="1">
      <alignment horizontal="center" vertical="center"/>
      <protection locked="0"/>
    </xf>
    <xf numFmtId="192" fontId="93" fillId="0" borderId="2" xfId="0" applyNumberFormat="1" applyFont="1" applyBorder="1" applyProtection="1">
      <protection locked="0"/>
    </xf>
    <xf numFmtId="0" fontId="93" fillId="0" borderId="16" xfId="0" applyFont="1" applyBorder="1"/>
    <xf numFmtId="0" fontId="94" fillId="35" borderId="19" xfId="0" applyFont="1" applyFill="1" applyBorder="1"/>
    <xf numFmtId="192" fontId="94" fillId="35" borderId="17" xfId="0" applyNumberFormat="1" applyFont="1" applyFill="1" applyBorder="1" applyAlignment="1">
      <alignment horizontal="center" vertical="center"/>
    </xf>
    <xf numFmtId="0" fontId="93" fillId="0" borderId="44" xfId="0" applyFont="1" applyBorder="1"/>
    <xf numFmtId="0" fontId="93" fillId="0" borderId="14" xfId="0" applyFont="1" applyBorder="1"/>
    <xf numFmtId="0" fontId="93" fillId="0" borderId="4" xfId="0" applyFont="1" applyBorder="1" applyAlignment="1">
      <alignment horizontal="left" vertical="center"/>
    </xf>
    <xf numFmtId="192" fontId="94" fillId="0" borderId="4" xfId="0" applyNumberFormat="1" applyFont="1" applyBorder="1" applyAlignment="1" applyProtection="1">
      <alignment horizontal="center" vertical="center" wrapText="1"/>
      <protection locked="0"/>
    </xf>
    <xf numFmtId="0" fontId="93" fillId="0" borderId="2" xfId="0" applyFont="1" applyBorder="1" applyAlignment="1">
      <alignment wrapText="1"/>
    </xf>
    <xf numFmtId="0" fontId="94" fillId="35" borderId="17" xfId="0" applyFont="1" applyFill="1" applyBorder="1"/>
    <xf numFmtId="0" fontId="93" fillId="0" borderId="2" xfId="0" applyFont="1" applyBorder="1"/>
    <xf numFmtId="0" fontId="93" fillId="0" borderId="0" xfId="0" applyFont="1" applyAlignment="1">
      <alignment wrapText="1"/>
    </xf>
    <xf numFmtId="0" fontId="86" fillId="0" borderId="0" xfId="0" applyFont="1" applyAlignment="1">
      <alignment wrapText="1"/>
    </xf>
    <xf numFmtId="0" fontId="94" fillId="0" borderId="0" xfId="0" applyFont="1" applyAlignment="1">
      <alignment horizontal="center"/>
    </xf>
    <xf numFmtId="0" fontId="93" fillId="0" borderId="2" xfId="0" applyFont="1" applyBorder="1" applyAlignment="1">
      <alignment horizontal="center" vertical="center" wrapText="1"/>
    </xf>
    <xf numFmtId="0" fontId="93" fillId="0" borderId="2" xfId="0" applyFont="1" applyBorder="1" applyAlignment="1">
      <alignment horizontal="center"/>
    </xf>
    <xf numFmtId="0" fontId="93" fillId="0" borderId="15" xfId="0" applyFont="1" applyBorder="1"/>
    <xf numFmtId="0" fontId="93" fillId="0" borderId="17" xfId="0" applyFont="1" applyBorder="1"/>
    <xf numFmtId="0" fontId="93" fillId="0" borderId="17" xfId="0" applyFont="1" applyBorder="1" applyAlignment="1">
      <alignment horizontal="center"/>
    </xf>
    <xf numFmtId="0" fontId="93" fillId="0" borderId="18" xfId="0" applyFont="1" applyBorder="1"/>
    <xf numFmtId="0" fontId="6" fillId="0" borderId="51" xfId="20955" applyFont="1" applyBorder="1"/>
    <xf numFmtId="0" fontId="95" fillId="0" borderId="0" xfId="0" applyFont="1"/>
    <xf numFmtId="0" fontId="93" fillId="0" borderId="42" xfId="0" applyFont="1" applyBorder="1"/>
    <xf numFmtId="0" fontId="93" fillId="0" borderId="12" xfId="0" applyFont="1" applyBorder="1"/>
    <xf numFmtId="0" fontId="93" fillId="0" borderId="12" xfId="0" applyFont="1" applyBorder="1" applyAlignment="1">
      <alignment horizontal="center"/>
    </xf>
    <xf numFmtId="0" fontId="93" fillId="0" borderId="13" xfId="0" applyFont="1" applyBorder="1" applyAlignment="1">
      <alignment horizontal="center"/>
    </xf>
    <xf numFmtId="192" fontId="93" fillId="0" borderId="15" xfId="0" applyNumberFormat="1" applyFont="1" applyBorder="1" applyProtection="1">
      <protection locked="0"/>
    </xf>
    <xf numFmtId="0" fontId="93" fillId="2" borderId="2" xfId="0" applyFont="1" applyFill="1" applyBorder="1"/>
    <xf numFmtId="192" fontId="93" fillId="0" borderId="17" xfId="0" applyNumberFormat="1" applyFont="1" applyBorder="1" applyProtection="1">
      <protection locked="0"/>
    </xf>
    <xf numFmtId="192" fontId="93" fillId="0" borderId="18" xfId="0" applyNumberFormat="1" applyFont="1" applyBorder="1" applyProtection="1">
      <protection locked="0"/>
    </xf>
    <xf numFmtId="0" fontId="93" fillId="0" borderId="11" xfId="0" applyFont="1" applyBorder="1" applyAlignment="1">
      <alignment horizontal="right"/>
    </xf>
    <xf numFmtId="0" fontId="93" fillId="0" borderId="13" xfId="0" applyFont="1" applyBorder="1"/>
    <xf numFmtId="0" fontId="93" fillId="0" borderId="14" xfId="0" applyFont="1" applyBorder="1" applyAlignment="1">
      <alignment horizontal="right" wrapText="1"/>
    </xf>
    <xf numFmtId="0" fontId="93" fillId="0" borderId="2" xfId="0" applyFont="1" applyBorder="1" applyAlignment="1">
      <alignment horizontal="center" wrapText="1"/>
    </xf>
    <xf numFmtId="0" fontId="93" fillId="2" borderId="15" xfId="0" applyFont="1" applyFill="1" applyBorder="1" applyAlignment="1">
      <alignment horizontal="center" vertical="center" wrapText="1"/>
    </xf>
    <xf numFmtId="0" fontId="93" fillId="0" borderId="14" xfId="0" applyFont="1" applyBorder="1" applyAlignment="1">
      <alignment horizontal="right" vertical="center"/>
    </xf>
    <xf numFmtId="0" fontId="93" fillId="0" borderId="2" xfId="0" applyFont="1" applyBorder="1" applyAlignment="1">
      <alignment horizontal="left"/>
    </xf>
    <xf numFmtId="0" fontId="96" fillId="0" borderId="2" xfId="0" applyFont="1" applyBorder="1" applyAlignment="1">
      <alignment horizontal="left" indent="1"/>
    </xf>
    <xf numFmtId="0" fontId="93" fillId="0" borderId="16" xfId="0" applyFont="1" applyBorder="1" applyAlignment="1">
      <alignment horizontal="right" vertical="center"/>
    </xf>
    <xf numFmtId="0" fontId="94" fillId="0" borderId="17" xfId="0" applyFont="1" applyBorder="1" applyAlignment="1">
      <alignment horizontal="left"/>
    </xf>
    <xf numFmtId="192" fontId="93" fillId="35" borderId="17" xfId="0" applyNumberFormat="1" applyFont="1" applyFill="1" applyBorder="1"/>
    <xf numFmtId="192" fontId="93" fillId="35" borderId="18" xfId="0" applyNumberFormat="1" applyFont="1" applyFill="1" applyBorder="1"/>
    <xf numFmtId="0" fontId="93" fillId="0" borderId="0" xfId="0" applyFont="1" applyAlignment="1">
      <alignment horizontal="center" vertical="center"/>
    </xf>
    <xf numFmtId="192" fontId="93" fillId="0" borderId="0" xfId="0" applyNumberFormat="1" applyFont="1"/>
    <xf numFmtId="0" fontId="93" fillId="0" borderId="0" xfId="0" applyFont="1" applyAlignment="1">
      <alignment horizontal="left" vertical="top"/>
    </xf>
    <xf numFmtId="0" fontId="94" fillId="0" borderId="0" xfId="0" applyFont="1" applyAlignment="1">
      <alignment horizontal="left" vertical="center"/>
    </xf>
    <xf numFmtId="0" fontId="94" fillId="0" borderId="0" xfId="0" applyFont="1" applyAlignment="1">
      <alignment horizontal="center" vertical="center"/>
    </xf>
    <xf numFmtId="0" fontId="93" fillId="0" borderId="11" xfId="0" applyFont="1" applyBorder="1" applyAlignment="1">
      <alignment horizontal="right" vertical="center"/>
    </xf>
    <xf numFmtId="0" fontId="93" fillId="0" borderId="12" xfId="0" applyFont="1" applyBorder="1" applyAlignment="1">
      <alignment horizontal="left" vertical="center"/>
    </xf>
    <xf numFmtId="0" fontId="93" fillId="0" borderId="12" xfId="0" applyFont="1" applyBorder="1" applyAlignment="1">
      <alignment horizontal="left" vertical="center" wrapText="1"/>
    </xf>
    <xf numFmtId="0" fontId="93" fillId="0" borderId="13" xfId="0" applyFont="1" applyBorder="1" applyAlignment="1">
      <alignment horizontal="left" vertical="center" wrapText="1"/>
    </xf>
    <xf numFmtId="0" fontId="93" fillId="0" borderId="14" xfId="0" applyFont="1" applyBorder="1" applyAlignment="1">
      <alignment horizontal="right" vertical="center" wrapText="1"/>
    </xf>
    <xf numFmtId="0" fontId="93" fillId="0" borderId="2" xfId="0" applyFont="1" applyBorder="1" applyAlignment="1">
      <alignment vertical="center" wrapText="1"/>
    </xf>
    <xf numFmtId="192" fontId="93" fillId="0" borderId="2" xfId="0" applyNumberFormat="1" applyFont="1" applyBorder="1" applyAlignment="1" applyProtection="1">
      <alignment vertical="center" wrapText="1"/>
      <protection locked="0"/>
    </xf>
    <xf numFmtId="192" fontId="93" fillId="0" borderId="15" xfId="0" applyNumberFormat="1" applyFont="1" applyBorder="1" applyAlignment="1" applyProtection="1">
      <alignment vertical="center" wrapText="1"/>
      <protection locked="0"/>
    </xf>
    <xf numFmtId="192" fontId="93" fillId="35" borderId="2" xfId="0" applyNumberFormat="1" applyFont="1" applyFill="1" applyBorder="1" applyAlignment="1">
      <alignment vertical="center" wrapText="1"/>
    </xf>
    <xf numFmtId="192" fontId="93" fillId="35" borderId="15" xfId="0" applyNumberFormat="1" applyFont="1" applyFill="1" applyBorder="1" applyAlignment="1">
      <alignment vertical="center" wrapText="1"/>
    </xf>
    <xf numFmtId="0" fontId="93" fillId="0" borderId="2" xfId="0" applyFont="1" applyBorder="1" applyAlignment="1">
      <alignment horizontal="left" vertical="center" wrapText="1" indent="1"/>
    </xf>
    <xf numFmtId="0" fontId="93" fillId="0" borderId="2" xfId="0" applyFont="1" applyBorder="1" applyAlignment="1">
      <alignment horizontal="left" vertical="center" wrapText="1" indent="4"/>
    </xf>
    <xf numFmtId="192" fontId="93" fillId="0" borderId="2" xfId="0" applyNumberFormat="1" applyFont="1" applyBorder="1" applyAlignment="1" applyProtection="1">
      <alignment horizontal="center" vertical="center" wrapText="1"/>
      <protection locked="0"/>
    </xf>
    <xf numFmtId="192" fontId="93" fillId="0" borderId="15" xfId="0" applyNumberFormat="1" applyFont="1" applyBorder="1" applyAlignment="1" applyProtection="1">
      <alignment horizontal="center" vertical="center" wrapText="1"/>
      <protection locked="0"/>
    </xf>
    <xf numFmtId="192" fontId="93" fillId="35" borderId="2" xfId="0" applyNumberFormat="1" applyFont="1" applyFill="1" applyBorder="1" applyAlignment="1">
      <alignment horizontal="right" vertical="center" wrapText="1"/>
    </xf>
    <xf numFmtId="192" fontId="93" fillId="35" borderId="15" xfId="0" applyNumberFormat="1" applyFont="1" applyFill="1" applyBorder="1" applyAlignment="1">
      <alignment horizontal="right" vertical="center" wrapText="1"/>
    </xf>
    <xf numFmtId="0" fontId="93" fillId="0" borderId="16" xfId="0" applyFont="1" applyBorder="1" applyAlignment="1">
      <alignment horizontal="right" vertical="center" wrapText="1"/>
    </xf>
    <xf numFmtId="192" fontId="93" fillId="35" borderId="17" xfId="0" applyNumberFormat="1" applyFont="1" applyFill="1" applyBorder="1" applyAlignment="1">
      <alignment horizontal="right" vertical="center" wrapText="1"/>
    </xf>
    <xf numFmtId="192" fontId="93" fillId="35" borderId="18" xfId="0" applyNumberFormat="1" applyFont="1" applyFill="1" applyBorder="1" applyAlignment="1">
      <alignment horizontal="right" vertical="center" wrapText="1"/>
    </xf>
    <xf numFmtId="0" fontId="93" fillId="0" borderId="0" xfId="0" applyFont="1" applyAlignment="1">
      <alignment horizontal="right"/>
    </xf>
    <xf numFmtId="0" fontId="93" fillId="0" borderId="0" xfId="0" applyFont="1" applyAlignment="1">
      <alignment horizontal="center"/>
    </xf>
    <xf numFmtId="0" fontId="94" fillId="0" borderId="10" xfId="0" applyFont="1" applyBorder="1" applyAlignment="1">
      <alignment horizontal="center" vertical="center"/>
    </xf>
    <xf numFmtId="0" fontId="93" fillId="0" borderId="44" xfId="0" applyFont="1" applyBorder="1" applyAlignment="1">
      <alignment horizontal="center" vertical="center" wrapText="1"/>
    </xf>
    <xf numFmtId="0" fontId="93" fillId="0" borderId="20" xfId="0" applyFont="1" applyBorder="1" applyAlignment="1">
      <alignment horizontal="center" vertical="center" wrapText="1"/>
    </xf>
    <xf numFmtId="0" fontId="93" fillId="0" borderId="12" xfId="0" applyFont="1" applyBorder="1" applyAlignment="1">
      <alignment horizontal="center" vertical="center" wrapText="1"/>
    </xf>
    <xf numFmtId="0" fontId="93" fillId="0" borderId="13" xfId="0" applyFont="1" applyBorder="1" applyAlignment="1">
      <alignment horizontal="center" vertical="center" wrapText="1"/>
    </xf>
    <xf numFmtId="0" fontId="93" fillId="0" borderId="14" xfId="0" applyFont="1" applyBorder="1" applyAlignment="1">
      <alignment vertical="center" wrapText="1"/>
    </xf>
    <xf numFmtId="0" fontId="93" fillId="0" borderId="2" xfId="0" applyFont="1" applyBorder="1" applyAlignment="1">
      <alignment horizontal="center" vertical="top" wrapText="1"/>
    </xf>
    <xf numFmtId="0" fontId="93" fillId="0" borderId="8" xfId="0" applyFont="1" applyBorder="1" applyAlignment="1">
      <alignment horizontal="center" vertical="center" wrapText="1"/>
    </xf>
    <xf numFmtId="0" fontId="93" fillId="0" borderId="15" xfId="0" applyFont="1" applyBorder="1" applyAlignment="1">
      <alignment horizontal="center" vertical="center" wrapText="1"/>
    </xf>
    <xf numFmtId="0" fontId="93" fillId="0" borderId="2" xfId="0" applyFont="1" applyBorder="1" applyAlignment="1">
      <alignment horizontal="left" vertical="top" wrapText="1"/>
    </xf>
    <xf numFmtId="192" fontId="93" fillId="35" borderId="8" xfId="0" applyNumberFormat="1" applyFont="1" applyFill="1" applyBorder="1" applyAlignment="1">
      <alignment horizontal="right" vertical="center" wrapText="1"/>
    </xf>
    <xf numFmtId="0" fontId="93" fillId="0" borderId="2" xfId="0" applyFont="1" applyBorder="1" applyAlignment="1">
      <alignment horizontal="left" vertical="center" wrapText="1" indent="2"/>
    </xf>
    <xf numFmtId="192" fontId="93" fillId="0" borderId="8" xfId="0" applyNumberFormat="1" applyFont="1" applyBorder="1" applyAlignment="1" applyProtection="1">
      <alignment horizontal="center" vertical="center" wrapText="1"/>
      <protection locked="0"/>
    </xf>
    <xf numFmtId="0" fontId="6" fillId="0" borderId="2" xfId="0" applyFont="1" applyBorder="1" applyAlignment="1">
      <alignment horizontal="left" vertical="center" wrapText="1" indent="2"/>
    </xf>
    <xf numFmtId="0" fontId="93" fillId="0" borderId="17" xfId="0" applyFont="1" applyBorder="1" applyAlignment="1">
      <alignment vertical="center" wrapText="1"/>
    </xf>
    <xf numFmtId="192" fontId="93" fillId="35" borderId="17" xfId="0" applyNumberFormat="1" applyFont="1" applyFill="1" applyBorder="1" applyAlignment="1">
      <alignment vertical="center" wrapText="1"/>
    </xf>
    <xf numFmtId="192" fontId="93" fillId="35" borderId="18" xfId="0" applyNumberFormat="1" applyFont="1" applyFill="1" applyBorder="1" applyAlignment="1">
      <alignment vertical="center" wrapText="1"/>
    </xf>
    <xf numFmtId="0" fontId="94" fillId="0" borderId="10" xfId="0" applyFont="1" applyBorder="1" applyAlignment="1">
      <alignment horizontal="center" vertical="center" wrapText="1"/>
    </xf>
    <xf numFmtId="0" fontId="93" fillId="0" borderId="45" xfId="0" applyFont="1" applyBorder="1"/>
    <xf numFmtId="0" fontId="93" fillId="0" borderId="12" xfId="0" applyFont="1" applyBorder="1" applyAlignment="1">
      <alignment horizontal="center" vertical="center"/>
    </xf>
    <xf numFmtId="0" fontId="93" fillId="0" borderId="13" xfId="0" applyFont="1" applyBorder="1" applyAlignment="1">
      <alignment horizontal="center" vertical="center"/>
    </xf>
    <xf numFmtId="0" fontId="93" fillId="2" borderId="2" xfId="0" applyFont="1" applyFill="1" applyBorder="1" applyAlignment="1">
      <alignment horizontal="center" vertical="center"/>
    </xf>
    <xf numFmtId="0" fontId="93" fillId="0" borderId="47" xfId="0" applyFont="1" applyBorder="1"/>
    <xf numFmtId="0" fontId="93" fillId="0" borderId="6" xfId="0" applyFont="1" applyBorder="1" applyAlignment="1">
      <alignment vertical="center"/>
    </xf>
    <xf numFmtId="168" fontId="6" fillId="36" borderId="0" xfId="15" applyFont="1"/>
    <xf numFmtId="168" fontId="6" fillId="36" borderId="46" xfId="15" applyFont="1" applyBorder="1"/>
    <xf numFmtId="0" fontId="93" fillId="0" borderId="2" xfId="0" applyFont="1" applyBorder="1" applyAlignment="1">
      <alignment horizontal="right"/>
    </xf>
    <xf numFmtId="192" fontId="93" fillId="35" borderId="2" xfId="0" applyNumberFormat="1" applyFont="1" applyFill="1" applyBorder="1" applyAlignment="1">
      <alignment horizontal="center" vertical="center"/>
    </xf>
    <xf numFmtId="192" fontId="93" fillId="35" borderId="2" xfId="0" applyNumberFormat="1" applyFont="1" applyFill="1" applyBorder="1" applyAlignment="1">
      <alignment horizontal="center" vertical="center" wrapText="1"/>
    </xf>
    <xf numFmtId="192" fontId="93" fillId="35" borderId="15" xfId="0" applyNumberFormat="1" applyFont="1" applyFill="1" applyBorder="1" applyAlignment="1">
      <alignment horizontal="center" vertical="center"/>
    </xf>
    <xf numFmtId="192" fontId="93" fillId="2" borderId="2" xfId="0" applyNumberFormat="1" applyFont="1" applyFill="1" applyBorder="1" applyAlignment="1" applyProtection="1">
      <alignment horizontal="center" vertical="center"/>
      <protection locked="0"/>
    </xf>
    <xf numFmtId="0" fontId="93" fillId="0" borderId="17" xfId="0" applyFont="1" applyBorder="1" applyAlignment="1">
      <alignment horizontal="right" wrapText="1"/>
    </xf>
    <xf numFmtId="192" fontId="93" fillId="35" borderId="17" xfId="0" applyNumberFormat="1" applyFont="1" applyFill="1" applyBorder="1" applyAlignment="1">
      <alignment horizontal="center" vertical="center"/>
    </xf>
    <xf numFmtId="192" fontId="93" fillId="35" borderId="18" xfId="0" applyNumberFormat="1" applyFont="1" applyFill="1" applyBorder="1" applyAlignment="1">
      <alignment horizontal="center" vertical="center"/>
    </xf>
    <xf numFmtId="0" fontId="6" fillId="0" borderId="0" xfId="0" applyFont="1"/>
    <xf numFmtId="0" fontId="6" fillId="0" borderId="0" xfId="0" applyFont="1" applyAlignment="1">
      <alignment horizontal="left" vertical="top"/>
    </xf>
    <xf numFmtId="0" fontId="99" fillId="0" borderId="0" xfId="0" applyFont="1"/>
    <xf numFmtId="0" fontId="97" fillId="0" borderId="0" xfId="0" applyFont="1"/>
    <xf numFmtId="0" fontId="98" fillId="0" borderId="0" xfId="0" applyFont="1"/>
    <xf numFmtId="0" fontId="100" fillId="0" borderId="0" xfId="0" applyFont="1" applyAlignment="1">
      <alignment vertical="center"/>
    </xf>
    <xf numFmtId="0" fontId="101" fillId="0" borderId="0" xfId="0" applyFont="1" applyAlignment="1">
      <alignment vertical="center"/>
    </xf>
    <xf numFmtId="0" fontId="99" fillId="0" borderId="51" xfId="20955" applyFont="1" applyBorder="1"/>
    <xf numFmtId="0" fontId="97" fillId="0" borderId="11" xfId="0" applyFont="1" applyBorder="1"/>
    <xf numFmtId="0" fontId="97" fillId="0" borderId="12" xfId="0" applyFont="1" applyBorder="1"/>
    <xf numFmtId="0" fontId="97" fillId="0" borderId="12" xfId="0" applyFont="1" applyBorder="1" applyAlignment="1">
      <alignment vertical="center" wrapText="1"/>
    </xf>
    <xf numFmtId="0" fontId="97" fillId="0" borderId="13" xfId="0" applyFont="1" applyBorder="1" applyAlignment="1">
      <alignment vertical="center" wrapText="1"/>
    </xf>
    <xf numFmtId="0" fontId="97" fillId="0" borderId="2" xfId="0" applyFont="1" applyBorder="1" applyAlignment="1">
      <alignment horizontal="left" vertical="center" wrapText="1"/>
    </xf>
    <xf numFmtId="192" fontId="97" fillId="0" borderId="2" xfId="0" applyNumberFormat="1" applyFont="1" applyBorder="1" applyProtection="1">
      <protection locked="0"/>
    </xf>
    <xf numFmtId="192" fontId="97" fillId="0" borderId="15" xfId="0" applyNumberFormat="1" applyFont="1" applyBorder="1" applyProtection="1">
      <protection locked="0"/>
    </xf>
    <xf numFmtId="192" fontId="97" fillId="35" borderId="2" xfId="0" applyNumberFormat="1" applyFont="1" applyFill="1" applyBorder="1"/>
    <xf numFmtId="0" fontId="97" fillId="0" borderId="2" xfId="0" applyFont="1" applyBorder="1" applyAlignment="1">
      <alignment horizontal="left" vertical="center" wrapText="1" indent="3"/>
    </xf>
    <xf numFmtId="0" fontId="97" fillId="0" borderId="1" xfId="0" applyFont="1" applyBorder="1" applyAlignment="1">
      <alignment horizontal="left" vertical="center" wrapText="1" indent="3"/>
    </xf>
    <xf numFmtId="192" fontId="97" fillId="0" borderId="1" xfId="0" applyNumberFormat="1" applyFont="1" applyBorder="1" applyProtection="1">
      <protection locked="0"/>
    </xf>
    <xf numFmtId="192" fontId="97" fillId="0" borderId="50" xfId="0" applyNumberFormat="1" applyFont="1" applyBorder="1" applyProtection="1">
      <protection locked="0"/>
    </xf>
    <xf numFmtId="0" fontId="97" fillId="0" borderId="17" xfId="0" applyFont="1" applyBorder="1" applyAlignment="1">
      <alignment horizontal="left" vertical="center" wrapText="1" indent="3"/>
    </xf>
    <xf numFmtId="192" fontId="97" fillId="0" borderId="17" xfId="0" applyNumberFormat="1" applyFont="1" applyBorder="1" applyProtection="1">
      <protection locked="0"/>
    </xf>
    <xf numFmtId="192" fontId="97" fillId="0" borderId="18" xfId="0" applyNumberFormat="1" applyFont="1" applyBorder="1" applyProtection="1">
      <protection locked="0"/>
    </xf>
    <xf numFmtId="192" fontId="93" fillId="0" borderId="15" xfId="0" applyNumberFormat="1" applyFont="1" applyBorder="1" applyAlignment="1" applyProtection="1">
      <alignment horizontal="right" vertical="center" wrapText="1"/>
      <protection locked="0"/>
    </xf>
    <xf numFmtId="192" fontId="93" fillId="0" borderId="2" xfId="0" applyNumberFormat="1" applyFont="1" applyBorder="1" applyAlignment="1" applyProtection="1">
      <alignment horizontal="right" vertical="center" wrapText="1"/>
      <protection locked="0"/>
    </xf>
    <xf numFmtId="165" fontId="6" fillId="0" borderId="8" xfId="20956" applyNumberFormat="1" applyFont="1" applyBorder="1" applyAlignment="1" applyProtection="1">
      <alignment horizontal="center" vertical="center" wrapText="1"/>
      <protection locked="0"/>
    </xf>
    <xf numFmtId="3" fontId="98" fillId="0" borderId="2" xfId="0" applyNumberFormat="1" applyFont="1" applyBorder="1"/>
    <xf numFmtId="165" fontId="93" fillId="0" borderId="4" xfId="0" applyNumberFormat="1" applyFont="1" applyBorder="1" applyAlignment="1" applyProtection="1">
      <alignment horizontal="center" vertical="center" wrapText="1"/>
      <protection locked="0"/>
    </xf>
    <xf numFmtId="165" fontId="93" fillId="0" borderId="4" xfId="20956" applyNumberFormat="1" applyFont="1" applyBorder="1" applyAlignment="1" applyProtection="1">
      <alignment horizontal="center" vertical="center" wrapText="1"/>
      <protection locked="0"/>
    </xf>
    <xf numFmtId="165" fontId="93" fillId="0" borderId="4" xfId="20956" applyNumberFormat="1" applyFont="1" applyBorder="1" applyAlignment="1" applyProtection="1">
      <alignment horizontal="center"/>
      <protection locked="0"/>
    </xf>
    <xf numFmtId="165" fontId="93" fillId="0" borderId="2" xfId="0" applyNumberFormat="1" applyFont="1" applyBorder="1" applyAlignment="1" applyProtection="1">
      <alignment horizontal="center" vertical="center"/>
      <protection locked="0"/>
    </xf>
    <xf numFmtId="165" fontId="93" fillId="0" borderId="2" xfId="0" applyNumberFormat="1" applyFont="1" applyBorder="1" applyAlignment="1" applyProtection="1">
      <alignment horizontal="center"/>
      <protection locked="0"/>
    </xf>
    <xf numFmtId="0" fontId="93" fillId="0" borderId="8" xfId="0" applyFont="1" applyBorder="1" applyProtection="1">
      <protection locked="0"/>
    </xf>
    <xf numFmtId="0" fontId="93" fillId="0" borderId="8" xfId="0" applyFont="1" applyBorder="1" applyAlignment="1" applyProtection="1">
      <alignment vertical="center"/>
      <protection locked="0"/>
    </xf>
    <xf numFmtId="165" fontId="93" fillId="0" borderId="2" xfId="20956" applyNumberFormat="1" applyFont="1" applyBorder="1" applyAlignment="1" applyProtection="1">
      <alignment horizontal="center" vertical="center"/>
      <protection locked="0"/>
    </xf>
    <xf numFmtId="165" fontId="93" fillId="0" borderId="2" xfId="0" applyNumberFormat="1" applyFont="1" applyBorder="1" applyAlignment="1" applyProtection="1">
      <alignment horizontal="center" vertical="center" wrapText="1"/>
      <protection locked="0"/>
    </xf>
    <xf numFmtId="165" fontId="93" fillId="0" borderId="2" xfId="0" applyNumberFormat="1" applyFont="1" applyBorder="1" applyProtection="1">
      <protection locked="0"/>
    </xf>
    <xf numFmtId="192" fontId="0" fillId="0" borderId="0" xfId="0" applyNumberFormat="1"/>
    <xf numFmtId="165" fontId="93" fillId="0" borderId="4" xfId="0" applyNumberFormat="1" applyFont="1" applyBorder="1" applyProtection="1">
      <protection locked="0"/>
    </xf>
    <xf numFmtId="0" fontId="93" fillId="0" borderId="15" xfId="0" applyFont="1" applyBorder="1" applyAlignment="1">
      <alignment vertical="center" wrapText="1"/>
    </xf>
    <xf numFmtId="192" fontId="93" fillId="0" borderId="2" xfId="0" applyNumberFormat="1" applyFont="1" applyBorder="1" applyAlignment="1" applyProtection="1">
      <alignment wrapText="1"/>
      <protection locked="0"/>
    </xf>
    <xf numFmtId="167" fontId="6" fillId="0" borderId="0" xfId="8" applyNumberFormat="1" applyFont="1" applyAlignment="1">
      <alignment horizontal="left" vertical="top"/>
    </xf>
    <xf numFmtId="165" fontId="93" fillId="0" borderId="2" xfId="20956" applyNumberFormat="1" applyFont="1" applyFill="1" applyBorder="1" applyAlignment="1" applyProtection="1">
      <alignment horizontal="center" vertical="center"/>
      <protection locked="0"/>
    </xf>
    <xf numFmtId="165" fontId="102" fillId="0" borderId="2" xfId="0" applyNumberFormat="1" applyFont="1" applyBorder="1"/>
    <xf numFmtId="3" fontId="102" fillId="0" borderId="2" xfId="0" applyNumberFormat="1" applyFont="1" applyBorder="1"/>
    <xf numFmtId="165" fontId="102" fillId="0" borderId="2" xfId="20956" applyNumberFormat="1" applyFont="1" applyBorder="1"/>
    <xf numFmtId="43" fontId="102" fillId="0" borderId="2" xfId="0" applyNumberFormat="1" applyFont="1" applyBorder="1"/>
    <xf numFmtId="3" fontId="93" fillId="0" borderId="0" xfId="0" applyNumberFormat="1" applyFont="1"/>
    <xf numFmtId="165" fontId="0" fillId="0" borderId="0" xfId="0" applyNumberFormat="1"/>
    <xf numFmtId="165" fontId="3" fillId="0" borderId="0" xfId="0" applyNumberFormat="1" applyFont="1"/>
    <xf numFmtId="165" fontId="103" fillId="0" borderId="17" xfId="0" applyNumberFormat="1" applyFont="1" applyBorder="1"/>
    <xf numFmtId="0" fontId="102" fillId="0" borderId="2" xfId="0" quotePrefix="1" applyFont="1" applyBorder="1" applyAlignment="1">
      <alignment horizontal="center" vertical="center"/>
    </xf>
    <xf numFmtId="192" fontId="93" fillId="3" borderId="9" xfId="0" applyNumberFormat="1" applyFont="1" applyFill="1" applyBorder="1" applyAlignment="1">
      <alignment horizontal="center"/>
    </xf>
    <xf numFmtId="192" fontId="93" fillId="3" borderId="21" xfId="0" applyNumberFormat="1" applyFont="1" applyFill="1" applyBorder="1" applyAlignment="1">
      <alignment horizontal="center"/>
    </xf>
    <xf numFmtId="192" fontId="93" fillId="3" borderId="43" xfId="0" applyNumberFormat="1" applyFont="1" applyFill="1" applyBorder="1" applyAlignment="1">
      <alignment horizontal="center"/>
    </xf>
    <xf numFmtId="192" fontId="93" fillId="3" borderId="46" xfId="0" applyNumberFormat="1" applyFont="1" applyFill="1" applyBorder="1" applyAlignment="1">
      <alignment horizontal="center"/>
    </xf>
    <xf numFmtId="192" fontId="93" fillId="3" borderId="41" xfId="0" applyNumberFormat="1" applyFont="1" applyFill="1" applyBorder="1" applyAlignment="1">
      <alignment horizontal="center"/>
    </xf>
    <xf numFmtId="192" fontId="93" fillId="3" borderId="48" xfId="0" applyNumberFormat="1" applyFont="1" applyFill="1" applyBorder="1" applyAlignment="1">
      <alignment horizontal="center"/>
    </xf>
    <xf numFmtId="0" fontId="93" fillId="0" borderId="1" xfId="0" applyFont="1" applyBorder="1" applyAlignment="1">
      <alignment horizontal="center" vertical="center" wrapText="1"/>
    </xf>
    <xf numFmtId="0" fontId="93" fillId="0" borderId="5" xfId="0" applyFont="1" applyBorder="1" applyAlignment="1">
      <alignment horizontal="center" vertical="center" wrapText="1"/>
    </xf>
    <xf numFmtId="0" fontId="93" fillId="0" borderId="4" xfId="0" applyFont="1" applyBorder="1" applyAlignment="1">
      <alignment horizontal="center" vertical="center" wrapText="1"/>
    </xf>
    <xf numFmtId="0" fontId="93" fillId="0" borderId="2" xfId="0" applyFont="1" applyBorder="1" applyAlignment="1">
      <alignment horizontal="center" vertical="center" wrapText="1"/>
    </xf>
    <xf numFmtId="0" fontId="93" fillId="0" borderId="49" xfId="0" applyFont="1" applyBorder="1" applyAlignment="1">
      <alignment horizontal="center"/>
    </xf>
    <xf numFmtId="0" fontId="93" fillId="0" borderId="52" xfId="0" applyFont="1" applyBorder="1" applyAlignment="1">
      <alignment horizontal="center"/>
    </xf>
    <xf numFmtId="0" fontId="93" fillId="0" borderId="42" xfId="0" applyFont="1" applyBorder="1" applyAlignment="1">
      <alignment horizontal="center"/>
    </xf>
    <xf numFmtId="0" fontId="93" fillId="0" borderId="14" xfId="0" applyFont="1" applyBorder="1" applyAlignment="1">
      <alignment horizontal="center"/>
    </xf>
    <xf numFmtId="0" fontId="93" fillId="0" borderId="12" xfId="0" applyFont="1" applyBorder="1" applyAlignment="1">
      <alignment horizontal="center" vertical="center"/>
    </xf>
    <xf numFmtId="0" fontId="93" fillId="0" borderId="1" xfId="0" applyFont="1" applyBorder="1" applyAlignment="1">
      <alignment horizontal="center" vertical="center"/>
    </xf>
    <xf numFmtId="0" fontId="93" fillId="0" borderId="12" xfId="0" applyFont="1" applyBorder="1" applyAlignment="1">
      <alignment horizontal="center" vertical="center" wrapText="1"/>
    </xf>
    <xf numFmtId="0" fontId="93" fillId="0" borderId="13" xfId="0" applyFont="1" applyBorder="1" applyAlignment="1">
      <alignment horizontal="center" vertical="center"/>
    </xf>
    <xf numFmtId="0" fontId="93" fillId="0" borderId="15" xfId="0" applyFont="1" applyBorder="1" applyAlignment="1">
      <alignment horizontal="center" vertical="center"/>
    </xf>
    <xf numFmtId="0" fontId="6" fillId="0" borderId="3" xfId="8" applyFont="1" applyBorder="1" applyAlignment="1">
      <alignment horizontal="center"/>
    </xf>
    <xf numFmtId="0" fontId="6" fillId="0" borderId="42" xfId="8" applyFont="1" applyBorder="1" applyAlignment="1">
      <alignment horizontal="center"/>
    </xf>
    <xf numFmtId="0" fontId="93" fillId="0" borderId="17" xfId="0" applyFont="1" applyBorder="1" applyAlignment="1">
      <alignment horizontal="center" vertical="center" wrapText="1"/>
    </xf>
    <xf numFmtId="0" fontId="97" fillId="0" borderId="14" xfId="0" applyFont="1" applyBorder="1" applyAlignment="1">
      <alignment horizontal="center" vertical="center" wrapText="1"/>
    </xf>
    <xf numFmtId="0" fontId="97" fillId="0" borderId="49" xfId="0" applyFont="1" applyBorder="1" applyAlignment="1">
      <alignment horizontal="center" vertical="center" wrapText="1"/>
    </xf>
    <xf numFmtId="0" fontId="97" fillId="0" borderId="16" xfId="0" applyFont="1" applyBorder="1" applyAlignment="1">
      <alignment horizontal="center" vertical="center" wrapText="1"/>
    </xf>
    <xf numFmtId="0" fontId="93" fillId="0" borderId="2" xfId="0" applyFont="1" applyBorder="1" applyAlignment="1">
      <alignment horizontal="center" vertical="center"/>
    </xf>
    <xf numFmtId="0" fontId="93" fillId="2" borderId="2" xfId="0" applyFont="1" applyFill="1" applyBorder="1" applyAlignment="1">
      <alignment horizontal="center" vertical="center"/>
    </xf>
    <xf numFmtId="0" fontId="90" fillId="0" borderId="6" xfId="0" applyFont="1" applyBorder="1" applyAlignment="1">
      <alignment horizontal="left" vertical="center" wrapText="1"/>
    </xf>
    <xf numFmtId="0" fontId="90" fillId="0" borderId="8" xfId="0" applyFont="1" applyBorder="1" applyAlignment="1">
      <alignment horizontal="left" vertical="center" wrapText="1"/>
    </xf>
    <xf numFmtId="0" fontId="89" fillId="0" borderId="53" xfId="0" applyFont="1" applyBorder="1" applyAlignment="1">
      <alignment horizontal="center" vertical="center"/>
    </xf>
    <xf numFmtId="0" fontId="89" fillId="0" borderId="54" xfId="0" applyFont="1" applyBorder="1" applyAlignment="1">
      <alignment horizontal="center" vertical="center"/>
    </xf>
    <xf numFmtId="0" fontId="89" fillId="0" borderId="55" xfId="0" applyFont="1" applyBorder="1" applyAlignment="1">
      <alignment horizontal="center" vertical="center"/>
    </xf>
    <xf numFmtId="0" fontId="90" fillId="0" borderId="2" xfId="0" applyFont="1" applyBorder="1" applyAlignment="1">
      <alignment horizontal="left" vertical="center" wrapText="1"/>
    </xf>
    <xf numFmtId="0" fontId="89" fillId="75" borderId="56" xfId="0" applyFont="1" applyFill="1" applyBorder="1" applyAlignment="1">
      <alignment horizontal="center" vertical="center" wrapText="1"/>
    </xf>
    <xf numFmtId="0" fontId="89" fillId="75" borderId="0" xfId="0" applyFont="1" applyFill="1" applyAlignment="1">
      <alignment horizontal="center" vertical="center" wrapText="1"/>
    </xf>
    <xf numFmtId="0" fontId="89" fillId="75" borderId="57" xfId="0" applyFont="1" applyFill="1" applyBorder="1" applyAlignment="1">
      <alignment horizontal="center" vertical="center" wrapText="1"/>
    </xf>
    <xf numFmtId="0" fontId="90" fillId="0" borderId="6" xfId="0" applyFont="1" applyBorder="1" applyAlignment="1">
      <alignment horizontal="left" vertical="center" wrapText="1" indent="1"/>
    </xf>
    <xf numFmtId="0" fontId="90" fillId="0" borderId="8" xfId="0" applyFont="1" applyBorder="1" applyAlignment="1">
      <alignment horizontal="left" vertical="center" wrapText="1" indent="1"/>
    </xf>
    <xf numFmtId="0" fontId="89" fillId="75" borderId="2" xfId="0" applyFont="1" applyFill="1" applyBorder="1" applyAlignment="1">
      <alignment horizontal="center" vertical="center" wrapText="1"/>
    </xf>
    <xf numFmtId="0" fontId="97" fillId="0" borderId="6" xfId="0" applyFont="1" applyBorder="1" applyAlignment="1">
      <alignment horizontal="left"/>
    </xf>
    <xf numFmtId="0" fontId="97" fillId="0" borderId="8" xfId="0" applyFont="1" applyBorder="1" applyAlignment="1">
      <alignment horizontal="left"/>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11"/>
  <sheetViews>
    <sheetView tabSelected="1" zoomScale="80" zoomScaleNormal="80" workbookViewId="0">
      <selection activeCell="B22" sqref="B22"/>
    </sheetView>
  </sheetViews>
  <sheetFormatPr defaultRowHeight="14.4"/>
  <cols>
    <col min="1" max="1" width="9.77734375" style="14" bestFit="1" customWidth="1"/>
    <col min="2" max="2" width="128.77734375" bestFit="1" customWidth="1"/>
    <col min="3" max="3" width="39.44140625" customWidth="1"/>
  </cols>
  <sheetData>
    <row r="1" spans="1:3">
      <c r="A1" s="22" t="s">
        <v>110</v>
      </c>
      <c r="B1" s="11" t="s">
        <v>86</v>
      </c>
      <c r="C1" s="10"/>
    </row>
    <row r="2" spans="1:3">
      <c r="A2" s="13">
        <v>20</v>
      </c>
      <c r="B2" s="20" t="s">
        <v>88</v>
      </c>
    </row>
    <row r="3" spans="1:3">
      <c r="A3" s="13">
        <v>21</v>
      </c>
      <c r="B3" s="20" t="s">
        <v>57</v>
      </c>
    </row>
    <row r="4" spans="1:3">
      <c r="A4" s="13">
        <v>22</v>
      </c>
      <c r="B4" s="21" t="s">
        <v>98</v>
      </c>
    </row>
    <row r="5" spans="1:3">
      <c r="A5" s="13">
        <v>23</v>
      </c>
      <c r="B5" s="21" t="s">
        <v>81</v>
      </c>
    </row>
    <row r="6" spans="1:3">
      <c r="A6" s="13">
        <v>24</v>
      </c>
      <c r="B6" s="20" t="s">
        <v>96</v>
      </c>
    </row>
    <row r="7" spans="1:3">
      <c r="A7" s="13">
        <v>25</v>
      </c>
      <c r="B7" s="20" t="s">
        <v>82</v>
      </c>
    </row>
    <row r="8" spans="1:3">
      <c r="A8" s="13">
        <v>26</v>
      </c>
      <c r="B8" s="20" t="s">
        <v>84</v>
      </c>
    </row>
    <row r="9" spans="1:3">
      <c r="A9" s="13">
        <v>27</v>
      </c>
      <c r="B9" s="20" t="s">
        <v>83</v>
      </c>
    </row>
    <row r="10" spans="1:3">
      <c r="B10" s="10"/>
      <c r="C10" s="10"/>
    </row>
    <row r="11" spans="1:3" ht="43.2">
      <c r="B11" s="12" t="s">
        <v>156</v>
      </c>
      <c r="C11" s="10"/>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zoomScale="87" workbookViewId="0">
      <selection activeCell="B25" sqref="B25:C25"/>
    </sheetView>
  </sheetViews>
  <sheetFormatPr defaultColWidth="43.5546875" defaultRowHeight="12"/>
  <cols>
    <col min="1" max="1" width="5.21875" style="17" customWidth="1"/>
    <col min="2" max="2" width="73.77734375" style="18" customWidth="1"/>
    <col min="3" max="3" width="131.44140625" style="19" customWidth="1"/>
    <col min="4" max="5" width="10.21875" style="15" customWidth="1"/>
    <col min="6" max="16384" width="43.5546875" style="15"/>
  </cols>
  <sheetData>
    <row r="1" spans="1:3" ht="13.2" thickTop="1" thickBot="1">
      <c r="A1" s="217" t="s">
        <v>125</v>
      </c>
      <c r="B1" s="218"/>
      <c r="C1" s="219"/>
    </row>
    <row r="2" spans="1:3" ht="26.25" customHeight="1">
      <c r="A2" s="16"/>
      <c r="B2" s="220" t="s">
        <v>126</v>
      </c>
      <c r="C2" s="220"/>
    </row>
    <row r="3" spans="1:3">
      <c r="A3" s="221" t="s">
        <v>127</v>
      </c>
      <c r="B3" s="222"/>
      <c r="C3" s="223"/>
    </row>
    <row r="4" spans="1:3">
      <c r="A4" s="16"/>
      <c r="B4" s="215" t="s">
        <v>158</v>
      </c>
      <c r="C4" s="216" t="s">
        <v>128</v>
      </c>
    </row>
    <row r="5" spans="1:3">
      <c r="A5" s="16"/>
      <c r="B5" s="215" t="s">
        <v>129</v>
      </c>
      <c r="C5" s="216" t="s">
        <v>129</v>
      </c>
    </row>
    <row r="6" spans="1:3">
      <c r="A6" s="16"/>
      <c r="B6" s="215" t="s">
        <v>159</v>
      </c>
      <c r="C6" s="216" t="s">
        <v>130</v>
      </c>
    </row>
    <row r="7" spans="1:3">
      <c r="A7" s="16"/>
      <c r="B7" s="215" t="s">
        <v>154</v>
      </c>
      <c r="C7" s="216" t="s">
        <v>131</v>
      </c>
    </row>
    <row r="8" spans="1:3">
      <c r="A8" s="221" t="s">
        <v>132</v>
      </c>
      <c r="B8" s="222"/>
      <c r="C8" s="223"/>
    </row>
    <row r="9" spans="1:3">
      <c r="A9" s="16"/>
      <c r="B9" s="215" t="s">
        <v>160</v>
      </c>
      <c r="C9" s="216" t="s">
        <v>133</v>
      </c>
    </row>
    <row r="10" spans="1:3">
      <c r="A10" s="16"/>
      <c r="B10" s="215" t="s">
        <v>161</v>
      </c>
      <c r="C10" s="216" t="s">
        <v>134</v>
      </c>
    </row>
    <row r="11" spans="1:3">
      <c r="A11" s="16"/>
      <c r="B11" s="215" t="s">
        <v>162</v>
      </c>
      <c r="C11" s="216" t="s">
        <v>135</v>
      </c>
    </row>
    <row r="12" spans="1:3">
      <c r="A12" s="16"/>
      <c r="B12" s="215" t="s">
        <v>136</v>
      </c>
      <c r="C12" s="216" t="s">
        <v>136</v>
      </c>
    </row>
    <row r="13" spans="1:3" ht="11.25" customHeight="1">
      <c r="A13" s="226" t="s">
        <v>137</v>
      </c>
      <c r="B13" s="226"/>
      <c r="C13" s="226"/>
    </row>
    <row r="14" spans="1:3">
      <c r="A14" s="16"/>
      <c r="B14" s="215" t="s">
        <v>163</v>
      </c>
      <c r="C14" s="216"/>
    </row>
    <row r="15" spans="1:3">
      <c r="A15" s="16"/>
      <c r="B15" s="224" t="s">
        <v>138</v>
      </c>
      <c r="C15" s="225"/>
    </row>
    <row r="16" spans="1:3">
      <c r="A16" s="16"/>
      <c r="B16" s="224" t="s">
        <v>139</v>
      </c>
      <c r="C16" s="225"/>
    </row>
    <row r="17" spans="1:3">
      <c r="A17" s="16"/>
      <c r="B17" s="224" t="s">
        <v>140</v>
      </c>
      <c r="C17" s="225"/>
    </row>
    <row r="18" spans="1:3">
      <c r="A18" s="16"/>
      <c r="B18" s="215" t="s">
        <v>141</v>
      </c>
      <c r="C18" s="216"/>
    </row>
    <row r="19" spans="1:3">
      <c r="A19" s="16"/>
      <c r="B19" s="215" t="s">
        <v>142</v>
      </c>
      <c r="C19" s="216"/>
    </row>
    <row r="20" spans="1:3">
      <c r="A20" s="16"/>
      <c r="B20" s="215" t="s">
        <v>143</v>
      </c>
      <c r="C20" s="216"/>
    </row>
    <row r="21" spans="1:3" ht="11.25" customHeight="1">
      <c r="A21" s="226" t="s">
        <v>144</v>
      </c>
      <c r="B21" s="226"/>
      <c r="C21" s="226"/>
    </row>
    <row r="22" spans="1:3" ht="33.75" customHeight="1">
      <c r="A22" s="16"/>
      <c r="B22" s="215" t="s">
        <v>164</v>
      </c>
      <c r="C22" s="216"/>
    </row>
    <row r="23" spans="1:3" ht="14.25" customHeight="1">
      <c r="A23" s="16"/>
      <c r="B23" s="215" t="s">
        <v>165</v>
      </c>
      <c r="C23" s="216"/>
    </row>
    <row r="24" spans="1:3">
      <c r="A24" s="226" t="s">
        <v>145</v>
      </c>
      <c r="B24" s="226"/>
      <c r="C24" s="226"/>
    </row>
    <row r="25" spans="1:3">
      <c r="A25" s="16"/>
      <c r="B25" s="215" t="s">
        <v>146</v>
      </c>
      <c r="C25" s="216"/>
    </row>
    <row r="26" spans="1:3">
      <c r="A26" s="16"/>
      <c r="B26" s="215" t="s">
        <v>147</v>
      </c>
      <c r="C26" s="216"/>
    </row>
    <row r="27" spans="1:3">
      <c r="A27" s="16"/>
      <c r="B27" s="215" t="s">
        <v>148</v>
      </c>
      <c r="C27" s="216"/>
    </row>
    <row r="28" spans="1:3" ht="11.25" customHeight="1">
      <c r="A28" s="226" t="s">
        <v>149</v>
      </c>
      <c r="B28" s="226"/>
      <c r="C28" s="226"/>
    </row>
    <row r="29" spans="1:3">
      <c r="A29" s="16"/>
      <c r="B29" s="215" t="s">
        <v>150</v>
      </c>
      <c r="C29" s="216"/>
    </row>
    <row r="30" spans="1:3" ht="21.75" customHeight="1">
      <c r="A30" s="16"/>
      <c r="B30" s="215" t="s">
        <v>151</v>
      </c>
      <c r="C30" s="216"/>
    </row>
    <row r="31" spans="1:3">
      <c r="A31" s="226" t="s">
        <v>152</v>
      </c>
      <c r="B31" s="226"/>
      <c r="C31" s="226"/>
    </row>
    <row r="32" spans="1:3">
      <c r="A32" s="16"/>
      <c r="B32" s="215" t="s">
        <v>166</v>
      </c>
      <c r="C32" s="216"/>
    </row>
    <row r="33" spans="1:3" ht="12.6">
      <c r="A33" s="16"/>
      <c r="B33" s="227" t="s">
        <v>153</v>
      </c>
      <c r="C33" s="228"/>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J47"/>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A3" sqref="A3"/>
    </sheetView>
  </sheetViews>
  <sheetFormatPr defaultRowHeight="14.4"/>
  <cols>
    <col min="1" max="1" width="12.5546875" style="23" bestFit="1" customWidth="1"/>
    <col min="2" max="2" width="50" style="23" customWidth="1"/>
    <col min="3" max="3" width="29.77734375" style="23" customWidth="1"/>
    <col min="4" max="4" width="38.5546875" style="23" customWidth="1"/>
    <col min="5" max="5" width="99.109375" style="23" customWidth="1"/>
    <col min="6" max="8" width="8.88671875" style="10"/>
    <col min="11" max="11" width="14.6640625" customWidth="1"/>
  </cols>
  <sheetData>
    <row r="1" spans="1:5">
      <c r="A1" s="3" t="s">
        <v>157</v>
      </c>
      <c r="B1" s="23" t="s">
        <v>167</v>
      </c>
    </row>
    <row r="2" spans="1:5" s="3" customFormat="1" ht="15.75" customHeight="1">
      <c r="A2" s="3" t="s">
        <v>27</v>
      </c>
      <c r="B2" s="177">
        <v>46022</v>
      </c>
    </row>
    <row r="3" spans="1:5">
      <c r="C3" s="24"/>
      <c r="D3" s="24"/>
      <c r="E3" s="25"/>
    </row>
    <row r="4" spans="1:5" ht="15" thickBot="1">
      <c r="A4" s="26" t="s">
        <v>111</v>
      </c>
      <c r="B4" s="27" t="s">
        <v>87</v>
      </c>
      <c r="C4" s="24"/>
      <c r="D4" s="24"/>
      <c r="E4" s="25"/>
    </row>
    <row r="5" spans="1:5">
      <c r="A5" s="28"/>
      <c r="B5" s="29" t="s">
        <v>0</v>
      </c>
      <c r="C5" s="30" t="s">
        <v>1</v>
      </c>
      <c r="D5" s="31" t="s">
        <v>2</v>
      </c>
      <c r="E5" s="29" t="s">
        <v>3</v>
      </c>
    </row>
    <row r="6" spans="1:5" ht="28.8" customHeight="1">
      <c r="A6" s="198"/>
      <c r="B6" s="194" t="s">
        <v>47</v>
      </c>
      <c r="C6" s="194" t="s">
        <v>46</v>
      </c>
      <c r="D6" s="194" t="s">
        <v>92</v>
      </c>
      <c r="E6" s="194" t="s">
        <v>43</v>
      </c>
    </row>
    <row r="7" spans="1:5" ht="19.8" customHeight="1">
      <c r="A7" s="199"/>
      <c r="B7" s="195"/>
      <c r="C7" s="195"/>
      <c r="D7" s="195"/>
      <c r="E7" s="195"/>
    </row>
    <row r="8" spans="1:5" ht="23.4" customHeight="1">
      <c r="A8" s="200"/>
      <c r="B8" s="196"/>
      <c r="C8" s="196"/>
      <c r="D8" s="196"/>
      <c r="E8" s="196"/>
    </row>
    <row r="9" spans="1:5" ht="41.4">
      <c r="A9" s="32"/>
      <c r="B9" s="168" t="s">
        <v>195</v>
      </c>
      <c r="C9" s="166">
        <v>57132959.166463025</v>
      </c>
      <c r="D9" s="178">
        <v>29517349.413499996</v>
      </c>
      <c r="E9" s="176" t="s">
        <v>196</v>
      </c>
    </row>
    <row r="10" spans="1:5" ht="41.4">
      <c r="A10" s="32"/>
      <c r="B10" s="168" t="s">
        <v>174</v>
      </c>
      <c r="C10" s="166">
        <v>385104.63</v>
      </c>
      <c r="D10" s="178">
        <v>27984211.691</v>
      </c>
      <c r="E10" s="176" t="s">
        <v>196</v>
      </c>
    </row>
    <row r="11" spans="1:5" ht="27.6">
      <c r="A11" s="32"/>
      <c r="B11" s="168" t="s">
        <v>175</v>
      </c>
      <c r="C11" s="166">
        <v>304256.68</v>
      </c>
      <c r="D11" s="170">
        <v>0</v>
      </c>
      <c r="E11" s="176" t="s">
        <v>199</v>
      </c>
    </row>
    <row r="12" spans="1:5" ht="41.4">
      <c r="A12" s="32"/>
      <c r="B12" s="168" t="s">
        <v>176</v>
      </c>
      <c r="C12" s="166">
        <v>549711055.60830045</v>
      </c>
      <c r="D12" s="170">
        <v>568057791.8892411</v>
      </c>
      <c r="E12" s="176" t="s">
        <v>197</v>
      </c>
    </row>
    <row r="13" spans="1:5" ht="41.4">
      <c r="A13" s="32"/>
      <c r="B13" s="168" t="s">
        <v>177</v>
      </c>
      <c r="C13" s="166">
        <v>16188510.844659181</v>
      </c>
      <c r="D13" s="170">
        <v>0</v>
      </c>
      <c r="E13" s="176" t="s">
        <v>197</v>
      </c>
    </row>
    <row r="14" spans="1:5" ht="19.2" customHeight="1">
      <c r="A14" s="32"/>
      <c r="B14" s="169" t="s">
        <v>178</v>
      </c>
      <c r="C14" s="166">
        <v>3827004.4712196682</v>
      </c>
      <c r="D14" s="170">
        <v>3827004.4712196682</v>
      </c>
      <c r="E14" s="176" t="s">
        <v>198</v>
      </c>
    </row>
    <row r="15" spans="1:5" ht="27.6">
      <c r="A15" s="32"/>
      <c r="B15" s="168" t="s">
        <v>179</v>
      </c>
      <c r="C15" s="166">
        <v>15533528.162881365</v>
      </c>
      <c r="D15" s="178"/>
      <c r="E15" s="176" t="s">
        <v>200</v>
      </c>
    </row>
    <row r="16" spans="1:5" ht="27.6">
      <c r="A16" s="32"/>
      <c r="B16" s="168" t="s">
        <v>180</v>
      </c>
      <c r="C16" s="166">
        <v>7144111.4099999974</v>
      </c>
      <c r="D16" s="178">
        <v>22672753.342881359</v>
      </c>
      <c r="E16" s="176" t="s">
        <v>200</v>
      </c>
    </row>
    <row r="17" spans="1:10">
      <c r="A17" s="32"/>
      <c r="B17" s="168" t="s">
        <v>181</v>
      </c>
      <c r="C17" s="166">
        <v>7511215.8499999996</v>
      </c>
      <c r="D17" s="170">
        <v>7511205.5999999996</v>
      </c>
      <c r="E17" s="176" t="s">
        <v>198</v>
      </c>
    </row>
    <row r="18" spans="1:10">
      <c r="A18" s="32"/>
      <c r="B18" s="168" t="s">
        <v>182</v>
      </c>
      <c r="C18" s="166">
        <v>394865.53847666149</v>
      </c>
      <c r="D18" s="170">
        <v>394865.53847666149</v>
      </c>
      <c r="E18" s="176" t="s">
        <v>198</v>
      </c>
    </row>
    <row r="19" spans="1:10">
      <c r="A19" s="32"/>
      <c r="B19" s="168" t="s">
        <v>184</v>
      </c>
      <c r="C19" s="166">
        <v>0</v>
      </c>
      <c r="D19" s="170">
        <v>609791</v>
      </c>
      <c r="E19" s="176" t="s">
        <v>198</v>
      </c>
    </row>
    <row r="20" spans="1:10" ht="41.4">
      <c r="A20" s="32"/>
      <c r="B20" s="168" t="s">
        <v>183</v>
      </c>
      <c r="C20" s="166">
        <v>11768934.310899997</v>
      </c>
      <c r="D20" s="166">
        <v>9914887.5546185616</v>
      </c>
      <c r="E20" s="176" t="s">
        <v>197</v>
      </c>
    </row>
    <row r="21" spans="1:10" ht="15" thickBot="1">
      <c r="A21" s="35"/>
      <c r="B21" s="36" t="s">
        <v>25</v>
      </c>
      <c r="C21" s="37">
        <f>SUM(C9:C20)</f>
        <v>669901546.67290044</v>
      </c>
      <c r="D21" s="37">
        <f>SUM(D9:D20)</f>
        <v>670489860.50093734</v>
      </c>
      <c r="E21" s="37">
        <f>SUM(E9:E20)</f>
        <v>0</v>
      </c>
    </row>
    <row r="22" spans="1:10">
      <c r="A22" s="38"/>
      <c r="B22" s="29" t="s">
        <v>0</v>
      </c>
      <c r="C22" s="30" t="s">
        <v>1</v>
      </c>
      <c r="D22" s="31" t="s">
        <v>2</v>
      </c>
      <c r="E22" s="29" t="s">
        <v>3</v>
      </c>
    </row>
    <row r="23" spans="1:10" ht="14.55" customHeight="1">
      <c r="A23" s="201"/>
      <c r="B23" s="194" t="s">
        <v>45</v>
      </c>
      <c r="C23" s="197" t="s">
        <v>44</v>
      </c>
      <c r="D23" s="197" t="s">
        <v>93</v>
      </c>
      <c r="E23" s="197" t="s">
        <v>43</v>
      </c>
    </row>
    <row r="24" spans="1:10" ht="14.55" customHeight="1">
      <c r="A24" s="201"/>
      <c r="B24" s="195"/>
      <c r="C24" s="197"/>
      <c r="D24" s="197"/>
      <c r="E24" s="197"/>
    </row>
    <row r="25" spans="1:10" ht="100.2" customHeight="1">
      <c r="A25" s="201"/>
      <c r="B25" s="196"/>
      <c r="C25" s="197"/>
      <c r="D25" s="197"/>
      <c r="E25" s="197"/>
    </row>
    <row r="26" spans="1:10">
      <c r="A26" s="39"/>
      <c r="B26" s="40" t="s">
        <v>185</v>
      </c>
      <c r="C26" s="166">
        <v>12802164.970000001</v>
      </c>
      <c r="D26" s="171">
        <v>12802164.969999999</v>
      </c>
      <c r="E26" s="41" t="s">
        <v>198</v>
      </c>
    </row>
    <row r="27" spans="1:10">
      <c r="A27" s="39"/>
      <c r="B27" s="40" t="s">
        <v>186</v>
      </c>
      <c r="C27" s="167">
        <v>33096932.306698699</v>
      </c>
      <c r="D27" s="172">
        <v>33096932.30669871</v>
      </c>
      <c r="E27" s="41" t="s">
        <v>198</v>
      </c>
    </row>
    <row r="28" spans="1:10">
      <c r="A28" s="39"/>
      <c r="B28" s="40" t="s">
        <v>187</v>
      </c>
      <c r="C28" s="167">
        <v>64450.432699999998</v>
      </c>
      <c r="D28" s="172">
        <v>64450.432699999998</v>
      </c>
      <c r="E28" s="41" t="s">
        <v>198</v>
      </c>
    </row>
    <row r="29" spans="1:10">
      <c r="A29" s="39"/>
      <c r="B29" s="42" t="s">
        <v>188</v>
      </c>
      <c r="C29" s="167">
        <v>15760876.805438999</v>
      </c>
      <c r="D29" s="172">
        <v>15760876.805438997</v>
      </c>
      <c r="E29" s="41" t="s">
        <v>198</v>
      </c>
      <c r="I29" s="173"/>
      <c r="J29" s="173"/>
    </row>
    <row r="30" spans="1:10">
      <c r="A30" s="39"/>
      <c r="B30" s="42" t="s">
        <v>189</v>
      </c>
      <c r="C30" s="167">
        <v>59703058.448399998</v>
      </c>
      <c r="D30" s="172">
        <v>59703058.448399968</v>
      </c>
      <c r="E30" s="41" t="s">
        <v>198</v>
      </c>
    </row>
    <row r="31" spans="1:10">
      <c r="A31" s="39"/>
      <c r="B31" s="42" t="s">
        <v>190</v>
      </c>
      <c r="C31" s="167">
        <v>394779102.86799997</v>
      </c>
      <c r="D31" s="172">
        <v>394779102.86799991</v>
      </c>
      <c r="E31" s="41" t="s">
        <v>198</v>
      </c>
    </row>
    <row r="32" spans="1:10">
      <c r="A32" s="39"/>
      <c r="B32" s="42" t="s">
        <v>191</v>
      </c>
      <c r="C32" s="167">
        <v>40802676.2892</v>
      </c>
      <c r="D32" s="172">
        <v>40802676.2892</v>
      </c>
      <c r="E32" s="41" t="s">
        <v>198</v>
      </c>
    </row>
    <row r="33" spans="1:9">
      <c r="A33" s="39"/>
      <c r="B33" s="42" t="s">
        <v>192</v>
      </c>
      <c r="C33" s="167">
        <v>6808203.8858000003</v>
      </c>
      <c r="D33" s="172">
        <v>6808203.8857999956</v>
      </c>
      <c r="E33" s="41" t="s">
        <v>198</v>
      </c>
      <c r="I33" s="173"/>
    </row>
    <row r="34" spans="1:9" ht="15" thickBot="1">
      <c r="A34" s="35"/>
      <c r="B34" s="43" t="s">
        <v>26</v>
      </c>
      <c r="C34" s="37">
        <f>SUM(C26:C33)</f>
        <v>563817466.00623763</v>
      </c>
      <c r="D34" s="37">
        <f t="shared" ref="D34:E34" si="0">SUM(D26:D33)</f>
        <v>563817466.00623751</v>
      </c>
      <c r="E34" s="37">
        <f t="shared" si="0"/>
        <v>0</v>
      </c>
    </row>
    <row r="35" spans="1:9">
      <c r="A35" s="38"/>
      <c r="B35" s="29" t="s">
        <v>0</v>
      </c>
      <c r="C35" s="30" t="s">
        <v>1</v>
      </c>
      <c r="D35" s="31" t="s">
        <v>2</v>
      </c>
      <c r="E35" s="29" t="s">
        <v>3</v>
      </c>
    </row>
    <row r="36" spans="1:9" ht="40.200000000000003" customHeight="1">
      <c r="A36" s="201"/>
      <c r="B36" s="194" t="s">
        <v>104</v>
      </c>
      <c r="C36" s="197" t="s">
        <v>44</v>
      </c>
      <c r="D36" s="197" t="s">
        <v>93</v>
      </c>
      <c r="E36" s="197" t="s">
        <v>43</v>
      </c>
      <c r="I36" s="173"/>
    </row>
    <row r="37" spans="1:9" ht="13.95" customHeight="1">
      <c r="A37" s="201"/>
      <c r="B37" s="195"/>
      <c r="C37" s="197"/>
      <c r="D37" s="197"/>
      <c r="E37" s="197"/>
    </row>
    <row r="38" spans="1:9" ht="102" customHeight="1">
      <c r="A38" s="201"/>
      <c r="B38" s="196"/>
      <c r="C38" s="197"/>
      <c r="D38" s="197"/>
      <c r="E38" s="197"/>
    </row>
    <row r="39" spans="1:9">
      <c r="A39" s="39"/>
      <c r="B39" s="40" t="s">
        <v>171</v>
      </c>
      <c r="C39" s="164">
        <v>3634576</v>
      </c>
      <c r="D39" s="163">
        <v>3634576</v>
      </c>
      <c r="E39" s="41" t="s">
        <v>198</v>
      </c>
    </row>
    <row r="40" spans="1:9">
      <c r="A40" s="39"/>
      <c r="B40" s="40" t="s">
        <v>172</v>
      </c>
      <c r="C40" s="165">
        <v>22109970.23</v>
      </c>
      <c r="D40" s="174">
        <v>22109970.23</v>
      </c>
      <c r="E40" s="41" t="s">
        <v>198</v>
      </c>
    </row>
    <row r="41" spans="1:9">
      <c r="A41" s="39"/>
      <c r="B41" s="40" t="s">
        <v>173</v>
      </c>
      <c r="C41" s="165">
        <f>80339334.4431983+200</f>
        <v>80339534.443198293</v>
      </c>
      <c r="D41" s="174">
        <v>80927848.264086574</v>
      </c>
      <c r="E41" s="41" t="s">
        <v>198</v>
      </c>
    </row>
    <row r="42" spans="1:9" ht="15" thickBot="1">
      <c r="A42" s="35"/>
      <c r="B42" s="43" t="s">
        <v>42</v>
      </c>
      <c r="C42" s="37">
        <f>SUM(C39:C41)</f>
        <v>106084080.6731983</v>
      </c>
      <c r="D42" s="37">
        <f>SUM(D39:D41)</f>
        <v>106672394.49408658</v>
      </c>
      <c r="E42" s="37">
        <f>SUM(E39:E41)</f>
        <v>0</v>
      </c>
    </row>
    <row r="43" spans="1:9">
      <c r="C43" s="77"/>
      <c r="D43" s="77">
        <f>D21-D34-D42</f>
        <v>6.1325728893280029E-4</v>
      </c>
    </row>
    <row r="45" spans="1:9" s="2" customFormat="1">
      <c r="A45" s="45"/>
      <c r="B45" s="45"/>
      <c r="C45" s="45"/>
      <c r="D45" s="45"/>
      <c r="E45" s="45"/>
      <c r="F45" s="46"/>
      <c r="G45" s="46"/>
      <c r="H45" s="46"/>
    </row>
    <row r="46" spans="1:9" s="2" customFormat="1">
      <c r="A46" s="45"/>
      <c r="B46" s="45"/>
      <c r="C46" s="45"/>
      <c r="D46" s="45"/>
      <c r="E46" s="45"/>
      <c r="F46" s="46"/>
      <c r="G46" s="46"/>
      <c r="H46" s="46"/>
    </row>
    <row r="47" spans="1:9" s="2" customFormat="1">
      <c r="A47" s="45"/>
      <c r="B47" s="45"/>
      <c r="C47" s="45"/>
      <c r="D47" s="45"/>
      <c r="E47" s="45"/>
      <c r="F47" s="46"/>
      <c r="G47" s="46"/>
      <c r="H47" s="46"/>
    </row>
  </sheetData>
  <mergeCells count="15">
    <mergeCell ref="B36:B38"/>
    <mergeCell ref="C36:C38"/>
    <mergeCell ref="D36:D38"/>
    <mergeCell ref="E36:E38"/>
    <mergeCell ref="A6:A8"/>
    <mergeCell ref="A23:A25"/>
    <mergeCell ref="A36:A38"/>
    <mergeCell ref="B6:B8"/>
    <mergeCell ref="C6:C8"/>
    <mergeCell ref="D6:D8"/>
    <mergeCell ref="E6:E8"/>
    <mergeCell ref="B23:B25"/>
    <mergeCell ref="C23:C25"/>
    <mergeCell ref="D23:D25"/>
    <mergeCell ref="E23:E25"/>
  </mergeCells>
  <pageMargins left="0.7" right="0.7" top="0.75" bottom="0.75" header="0.3" footer="0.3"/>
  <pageSetup paperSize="9" scale="54" orientation="landscape" horizontalDpi="4294967295" verticalDpi="4294967295"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1"/>
  <sheetViews>
    <sheetView zoomScale="80" zoomScaleNormal="80" workbookViewId="0">
      <pane xSplit="1" ySplit="6" topLeftCell="B7" activePane="bottomRight" state="frozen"/>
      <selection activeCell="L18" sqref="L18"/>
      <selection pane="topRight" activeCell="L18" sqref="L18"/>
      <selection pane="bottomLeft" activeCell="L18" sqref="L18"/>
      <selection pane="bottomRight" activeCell="H7" sqref="H7"/>
    </sheetView>
  </sheetViews>
  <sheetFormatPr defaultRowHeight="14.4"/>
  <cols>
    <col min="1" max="1" width="10.5546875" style="10" bestFit="1" customWidth="1"/>
    <col min="2" max="2" width="43.33203125" style="23" customWidth="1"/>
    <col min="3" max="3" width="31.21875" style="23" bestFit="1" customWidth="1"/>
    <col min="4" max="4" width="14.5546875" style="23" bestFit="1" customWidth="1"/>
    <col min="5" max="5" width="16.88671875" style="23" customWidth="1"/>
    <col min="6" max="6" width="23.21875" style="23" customWidth="1"/>
    <col min="7" max="7" width="12" style="23" bestFit="1" customWidth="1"/>
    <col min="8" max="8" width="37.44140625" style="23" customWidth="1"/>
  </cols>
  <sheetData>
    <row r="1" spans="1:8">
      <c r="A1" s="3" t="s">
        <v>157</v>
      </c>
      <c r="B1" s="23" t="str">
        <f>'20. LI3'!B1</f>
        <v>კრისტალი</v>
      </c>
    </row>
    <row r="2" spans="1:8">
      <c r="A2" s="3" t="s">
        <v>27</v>
      </c>
      <c r="B2" s="177">
        <f>'20. LI3'!B2</f>
        <v>46022</v>
      </c>
      <c r="C2" s="3"/>
      <c r="D2" s="3"/>
      <c r="E2" s="3"/>
      <c r="F2" s="3"/>
      <c r="G2" s="3"/>
      <c r="H2" s="3"/>
    </row>
    <row r="3" spans="1:8">
      <c r="A3" s="3"/>
      <c r="B3" s="3"/>
      <c r="C3" s="3"/>
      <c r="D3" s="3"/>
      <c r="E3" s="3"/>
      <c r="F3" s="3"/>
      <c r="G3" s="3"/>
      <c r="H3" s="3"/>
    </row>
    <row r="4" spans="1:8" ht="15" thickBot="1">
      <c r="A4" s="26" t="s">
        <v>112</v>
      </c>
      <c r="B4" s="47" t="s">
        <v>57</v>
      </c>
    </row>
    <row r="5" spans="1:8" ht="14.55" customHeight="1">
      <c r="A5" s="207"/>
      <c r="B5" s="202" t="s">
        <v>56</v>
      </c>
      <c r="C5" s="204" t="s">
        <v>89</v>
      </c>
      <c r="D5" s="202" t="s">
        <v>55</v>
      </c>
      <c r="E5" s="202"/>
      <c r="F5" s="202"/>
      <c r="G5" s="202"/>
      <c r="H5" s="205" t="s">
        <v>54</v>
      </c>
    </row>
    <row r="6" spans="1:8" ht="41.4">
      <c r="A6" s="208"/>
      <c r="B6" s="203"/>
      <c r="C6" s="194"/>
      <c r="D6" s="48" t="s">
        <v>53</v>
      </c>
      <c r="E6" s="48" t="s">
        <v>52</v>
      </c>
      <c r="F6" s="48" t="s">
        <v>51</v>
      </c>
      <c r="G6" s="48" t="s">
        <v>50</v>
      </c>
      <c r="H6" s="206"/>
    </row>
    <row r="7" spans="1:8" ht="55.2">
      <c r="A7" s="8">
        <v>1</v>
      </c>
      <c r="B7" s="44" t="s">
        <v>193</v>
      </c>
      <c r="C7" s="49" t="s">
        <v>49</v>
      </c>
      <c r="D7" s="44"/>
      <c r="E7" s="44"/>
      <c r="F7" s="44"/>
      <c r="G7" s="49" t="s">
        <v>48</v>
      </c>
      <c r="H7" s="175" t="s">
        <v>194</v>
      </c>
    </row>
    <row r="8" spans="1:8">
      <c r="A8" s="8"/>
      <c r="B8" s="44"/>
      <c r="C8" s="49"/>
      <c r="D8" s="44"/>
      <c r="E8" s="44"/>
      <c r="F8" s="44"/>
      <c r="G8" s="44"/>
      <c r="H8" s="50"/>
    </row>
    <row r="9" spans="1:8">
      <c r="A9" s="8"/>
      <c r="B9" s="44"/>
      <c r="C9" s="49"/>
      <c r="D9" s="44"/>
      <c r="E9" s="44"/>
      <c r="F9" s="44"/>
      <c r="G9" s="44"/>
      <c r="H9" s="50"/>
    </row>
    <row r="10" spans="1:8" ht="15" thickBot="1">
      <c r="A10" s="9"/>
      <c r="B10" s="51"/>
      <c r="C10" s="52"/>
      <c r="D10" s="51"/>
      <c r="E10" s="51"/>
      <c r="F10" s="51"/>
      <c r="G10" s="51"/>
      <c r="H10" s="53"/>
    </row>
    <row r="11" spans="1:8">
      <c r="A11" s="3"/>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E9"/>
  <sheetViews>
    <sheetView zoomScale="80" zoomScaleNormal="80" workbookViewId="0">
      <selection activeCell="A11" sqref="A11"/>
    </sheetView>
  </sheetViews>
  <sheetFormatPr defaultColWidth="9.21875" defaultRowHeight="13.8"/>
  <cols>
    <col min="1" max="1" width="10.5546875" style="23" bestFit="1" customWidth="1"/>
    <col min="2" max="2" width="70.21875" style="23" customWidth="1"/>
    <col min="3" max="5" width="10.77734375" style="23" customWidth="1"/>
    <col min="6" max="16384" width="9.21875" style="1"/>
  </cols>
  <sheetData>
    <row r="1" spans="1:5">
      <c r="A1" s="136" t="s">
        <v>157</v>
      </c>
      <c r="B1" s="23" t="str">
        <f>'20. LI3'!B1</f>
        <v>კრისტალი</v>
      </c>
    </row>
    <row r="2" spans="1:5">
      <c r="A2" s="23" t="s">
        <v>27</v>
      </c>
      <c r="B2" s="177">
        <f>'20. LI3'!B2</f>
        <v>46022</v>
      </c>
    </row>
    <row r="4" spans="1:5" ht="14.4" thickBot="1">
      <c r="A4" s="54" t="s">
        <v>113</v>
      </c>
      <c r="B4" s="47" t="s">
        <v>98</v>
      </c>
      <c r="C4" s="55"/>
    </row>
    <row r="5" spans="1:5">
      <c r="A5" s="56"/>
      <c r="B5" s="57"/>
      <c r="C5" s="58" t="s">
        <v>5</v>
      </c>
      <c r="D5" s="58" t="s">
        <v>6</v>
      </c>
      <c r="E5" s="59" t="s">
        <v>7</v>
      </c>
    </row>
    <row r="6" spans="1:5">
      <c r="A6" s="39">
        <v>1</v>
      </c>
      <c r="B6" s="44" t="s">
        <v>12</v>
      </c>
      <c r="C6" s="34">
        <v>92706</v>
      </c>
      <c r="D6" s="34"/>
      <c r="E6" s="60"/>
    </row>
    <row r="7" spans="1:5">
      <c r="A7" s="39">
        <v>2</v>
      </c>
      <c r="B7" s="61" t="s">
        <v>80</v>
      </c>
      <c r="C7" s="34">
        <v>51314</v>
      </c>
      <c r="D7" s="34"/>
      <c r="E7" s="60"/>
    </row>
    <row r="8" spans="1:5">
      <c r="A8" s="39">
        <v>3</v>
      </c>
      <c r="B8" s="44" t="s">
        <v>94</v>
      </c>
      <c r="C8" s="34">
        <v>3</v>
      </c>
      <c r="D8" s="34"/>
      <c r="E8" s="60"/>
    </row>
    <row r="9" spans="1:5" ht="14.4" thickBot="1">
      <c r="A9" s="35">
        <v>4</v>
      </c>
      <c r="B9" s="51" t="s">
        <v>74</v>
      </c>
      <c r="C9" s="62">
        <v>68779</v>
      </c>
      <c r="D9" s="62"/>
      <c r="E9" s="6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H13"/>
  <sheetViews>
    <sheetView zoomScale="80" zoomScaleNormal="80" workbookViewId="0">
      <selection activeCell="C6" sqref="C6:E6"/>
    </sheetView>
  </sheetViews>
  <sheetFormatPr defaultColWidth="9.21875" defaultRowHeight="13.8"/>
  <cols>
    <col min="1" max="1" width="10.5546875" style="23" bestFit="1" customWidth="1"/>
    <col min="2" max="2" width="52.5546875" style="23" customWidth="1"/>
    <col min="3" max="3" width="12.88671875" style="23" customWidth="1"/>
    <col min="4" max="4" width="12.109375" style="23" customWidth="1"/>
    <col min="5" max="5" width="13.77734375" style="23" customWidth="1"/>
    <col min="6" max="6" width="24.21875" style="23" customWidth="1"/>
    <col min="7" max="7" width="27.5546875" style="23" customWidth="1"/>
    <col min="8" max="16384" width="9.21875" style="1"/>
  </cols>
  <sheetData>
    <row r="1" spans="1:8">
      <c r="A1" s="136" t="s">
        <v>157</v>
      </c>
      <c r="B1" s="23" t="str">
        <f>'20. LI3'!B1</f>
        <v>კრისტალი</v>
      </c>
    </row>
    <row r="2" spans="1:8">
      <c r="A2" s="23" t="s">
        <v>27</v>
      </c>
      <c r="B2" s="177">
        <f>'20. LI3'!B2</f>
        <v>46022</v>
      </c>
    </row>
    <row r="4" spans="1:8" ht="14.4" thickBot="1">
      <c r="A4" s="54" t="s">
        <v>114</v>
      </c>
      <c r="B4" s="27" t="s">
        <v>81</v>
      </c>
    </row>
    <row r="5" spans="1:8">
      <c r="A5" s="64"/>
      <c r="B5" s="57"/>
      <c r="C5" s="57" t="s">
        <v>0</v>
      </c>
      <c r="D5" s="57" t="s">
        <v>1</v>
      </c>
      <c r="E5" s="57" t="s">
        <v>2</v>
      </c>
      <c r="F5" s="57" t="s">
        <v>3</v>
      </c>
      <c r="G5" s="65" t="s">
        <v>4</v>
      </c>
    </row>
    <row r="6" spans="1:8" s="4" customFormat="1" ht="82.8">
      <c r="A6" s="66"/>
      <c r="B6" s="42"/>
      <c r="C6" s="187">
        <v>2025</v>
      </c>
      <c r="D6" s="187">
        <v>2024</v>
      </c>
      <c r="E6" s="187">
        <v>2023</v>
      </c>
      <c r="F6" s="67" t="s">
        <v>90</v>
      </c>
      <c r="G6" s="68" t="s">
        <v>91</v>
      </c>
    </row>
    <row r="7" spans="1:8">
      <c r="A7" s="69">
        <v>1</v>
      </c>
      <c r="B7" s="44" t="s">
        <v>28</v>
      </c>
      <c r="C7" s="179">
        <v>117187763.49212275</v>
      </c>
      <c r="D7" s="180">
        <v>101487058.24000002</v>
      </c>
      <c r="E7" s="180">
        <v>82580156.530000001</v>
      </c>
      <c r="F7" s="188"/>
      <c r="G7" s="189"/>
    </row>
    <row r="8" spans="1:8">
      <c r="A8" s="69">
        <v>2</v>
      </c>
      <c r="B8" s="70" t="s">
        <v>13</v>
      </c>
      <c r="C8" s="179">
        <v>-9726194.5500000007</v>
      </c>
      <c r="D8" s="181">
        <v>-232195.990000032</v>
      </c>
      <c r="E8" s="181">
        <v>-3332319</v>
      </c>
      <c r="F8" s="190"/>
      <c r="G8" s="191"/>
    </row>
    <row r="9" spans="1:8">
      <c r="A9" s="69">
        <v>3</v>
      </c>
      <c r="B9" s="71" t="s">
        <v>95</v>
      </c>
      <c r="C9" s="179">
        <v>29365.45</v>
      </c>
      <c r="D9" s="182">
        <v>81987.48</v>
      </c>
      <c r="E9" s="182">
        <v>15640.01</v>
      </c>
      <c r="F9" s="192"/>
      <c r="G9" s="193"/>
    </row>
    <row r="10" spans="1:8" ht="14.4" thickBot="1">
      <c r="A10" s="72">
        <v>4</v>
      </c>
      <c r="B10" s="73" t="s">
        <v>29</v>
      </c>
      <c r="C10" s="186">
        <f>SUM(C7:C8)-C9</f>
        <v>107432203.49212275</v>
      </c>
      <c r="D10" s="186">
        <f>SUM(D7:D8)-D9</f>
        <v>101172874.76999998</v>
      </c>
      <c r="E10" s="186">
        <f>SUM(E7:E8)-E9</f>
        <v>79232197.519999996</v>
      </c>
      <c r="F10" s="74">
        <f>SUMIF(C10:E10, "&gt;=0",C10:E10)/3</f>
        <v>95945758.594040915</v>
      </c>
      <c r="G10" s="75">
        <f>F10*15%/8%</f>
        <v>179898297.36382669</v>
      </c>
    </row>
    <row r="11" spans="1:8" ht="14.4">
      <c r="A11" s="76"/>
      <c r="F11" s="77"/>
      <c r="G11" s="184"/>
    </row>
    <row r="12" spans="1:8">
      <c r="F12" s="77"/>
      <c r="G12" s="77"/>
      <c r="H12" s="185"/>
    </row>
    <row r="13" spans="1:8">
      <c r="F13" s="77"/>
      <c r="G13" s="183"/>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80" zoomScaleNormal="80" workbookViewId="0">
      <selection activeCell="F6" sqref="F6"/>
    </sheetView>
  </sheetViews>
  <sheetFormatPr defaultColWidth="9.21875" defaultRowHeight="13.8"/>
  <cols>
    <col min="1" max="1" width="10.5546875" style="100" bestFit="1" customWidth="1"/>
    <col min="2" max="2" width="16.21875" style="23" customWidth="1"/>
    <col min="3" max="3" width="42.77734375" style="23" customWidth="1"/>
    <col min="4" max="5" width="33.44140625" style="23" customWidth="1"/>
    <col min="6" max="6" width="38.77734375" style="23" customWidth="1"/>
    <col min="7" max="16384" width="9.21875" style="1"/>
  </cols>
  <sheetData>
    <row r="1" spans="1:9">
      <c r="A1" s="137" t="s">
        <v>157</v>
      </c>
      <c r="B1" s="23" t="str">
        <f>'20. LI3'!B1</f>
        <v>კრისტალი</v>
      </c>
    </row>
    <row r="2" spans="1:9">
      <c r="A2" s="78" t="s">
        <v>27</v>
      </c>
      <c r="B2" s="177">
        <f>'20. LI3'!B2</f>
        <v>46022</v>
      </c>
    </row>
    <row r="3" spans="1:9">
      <c r="A3" s="78"/>
    </row>
    <row r="4" spans="1:9" ht="14.4" thickBot="1">
      <c r="A4" s="54" t="s">
        <v>115</v>
      </c>
      <c r="B4" s="79" t="s">
        <v>123</v>
      </c>
      <c r="D4" s="80"/>
      <c r="E4" s="80"/>
      <c r="F4" s="80"/>
    </row>
    <row r="5" spans="1:9" ht="16.5" customHeight="1">
      <c r="A5" s="81"/>
      <c r="B5" s="82"/>
      <c r="C5" s="82"/>
      <c r="D5" s="83" t="s">
        <v>106</v>
      </c>
      <c r="E5" s="83" t="s">
        <v>107</v>
      </c>
      <c r="F5" s="84" t="s">
        <v>155</v>
      </c>
    </row>
    <row r="6" spans="1:9" ht="15" customHeight="1">
      <c r="A6" s="85">
        <v>1</v>
      </c>
      <c r="B6" s="197" t="s">
        <v>19</v>
      </c>
      <c r="C6" s="86" t="s">
        <v>16</v>
      </c>
      <c r="D6" s="87">
        <v>6</v>
      </c>
      <c r="E6" s="87">
        <v>6</v>
      </c>
      <c r="F6" s="88">
        <v>2</v>
      </c>
    </row>
    <row r="7" spans="1:9" ht="15" customHeight="1">
      <c r="A7" s="85">
        <v>2</v>
      </c>
      <c r="B7" s="197"/>
      <c r="C7" s="86" t="s">
        <v>79</v>
      </c>
      <c r="D7" s="89">
        <f>D8+D10+D12</f>
        <v>1463721.4</v>
      </c>
      <c r="E7" s="89">
        <f>E8+E10+E12</f>
        <v>560377.96409200015</v>
      </c>
      <c r="F7" s="90">
        <f>F8+F10+F12</f>
        <v>465000</v>
      </c>
    </row>
    <row r="8" spans="1:9" ht="15" customHeight="1">
      <c r="A8" s="85">
        <v>3</v>
      </c>
      <c r="B8" s="197"/>
      <c r="C8" s="91" t="s">
        <v>75</v>
      </c>
      <c r="D8" s="87">
        <v>1463721.4</v>
      </c>
      <c r="E8" s="87">
        <v>560377.96409200015</v>
      </c>
      <c r="F8" s="88">
        <f>300000+165000</f>
        <v>465000</v>
      </c>
    </row>
    <row r="9" spans="1:9" ht="15" customHeight="1">
      <c r="A9" s="85">
        <v>4</v>
      </c>
      <c r="B9" s="197"/>
      <c r="C9" s="92" t="s">
        <v>17</v>
      </c>
      <c r="D9" s="87"/>
      <c r="E9" s="87"/>
      <c r="F9" s="88"/>
    </row>
    <row r="10" spans="1:9" ht="30" customHeight="1">
      <c r="A10" s="85">
        <v>5</v>
      </c>
      <c r="B10" s="197"/>
      <c r="C10" s="91" t="s">
        <v>18</v>
      </c>
      <c r="D10" s="87"/>
      <c r="E10" s="87"/>
      <c r="F10" s="88"/>
    </row>
    <row r="11" spans="1:9" ht="15" customHeight="1">
      <c r="A11" s="85">
        <v>6</v>
      </c>
      <c r="B11" s="197"/>
      <c r="C11" s="92" t="s">
        <v>17</v>
      </c>
      <c r="D11" s="87"/>
      <c r="E11" s="87"/>
      <c r="F11" s="88"/>
    </row>
    <row r="12" spans="1:9" ht="15" customHeight="1">
      <c r="A12" s="85">
        <v>7</v>
      </c>
      <c r="B12" s="197"/>
      <c r="C12" s="91" t="s">
        <v>97</v>
      </c>
      <c r="D12" s="87"/>
      <c r="E12" s="87"/>
      <c r="F12" s="88"/>
    </row>
    <row r="13" spans="1:9" ht="15" customHeight="1">
      <c r="A13" s="85">
        <v>8</v>
      </c>
      <c r="B13" s="197"/>
      <c r="C13" s="92" t="s">
        <v>17</v>
      </c>
      <c r="D13" s="87"/>
      <c r="E13" s="87"/>
      <c r="F13" s="88"/>
    </row>
    <row r="14" spans="1:9" ht="15" customHeight="1">
      <c r="A14" s="85">
        <v>9</v>
      </c>
      <c r="B14" s="197" t="s">
        <v>108</v>
      </c>
      <c r="C14" s="86" t="s">
        <v>16</v>
      </c>
      <c r="D14" s="160">
        <v>6</v>
      </c>
      <c r="E14" s="93"/>
      <c r="F14" s="159">
        <v>2</v>
      </c>
      <c r="I14" s="6"/>
    </row>
    <row r="15" spans="1:9" ht="15" customHeight="1">
      <c r="A15" s="85">
        <v>10</v>
      </c>
      <c r="B15" s="197"/>
      <c r="C15" s="86" t="s">
        <v>109</v>
      </c>
      <c r="D15" s="95">
        <f>D16+D18+D20</f>
        <v>117719.16125000002</v>
      </c>
      <c r="E15" s="95">
        <f>E16+E18+E20</f>
        <v>0</v>
      </c>
      <c r="F15" s="96">
        <f>F16+F18+F20</f>
        <v>34782.46</v>
      </c>
    </row>
    <row r="16" spans="1:9" ht="15" customHeight="1">
      <c r="A16" s="85">
        <v>11</v>
      </c>
      <c r="B16" s="197"/>
      <c r="C16" s="91" t="s">
        <v>76</v>
      </c>
      <c r="D16" s="160">
        <v>4687.3412499999995</v>
      </c>
      <c r="E16" s="93"/>
      <c r="F16" s="159">
        <v>31250</v>
      </c>
    </row>
    <row r="17" spans="1:6" ht="15" customHeight="1">
      <c r="A17" s="85">
        <v>12</v>
      </c>
      <c r="B17" s="197"/>
      <c r="C17" s="92" t="s">
        <v>17</v>
      </c>
      <c r="D17" s="160">
        <v>0</v>
      </c>
      <c r="E17" s="87"/>
      <c r="F17" s="88"/>
    </row>
    <row r="18" spans="1:6" ht="30" customHeight="1">
      <c r="A18" s="85">
        <v>13</v>
      </c>
      <c r="B18" s="197"/>
      <c r="C18" s="91" t="s">
        <v>18</v>
      </c>
      <c r="D18" s="160"/>
      <c r="E18" s="93"/>
      <c r="F18" s="94"/>
    </row>
    <row r="19" spans="1:6" ht="15" customHeight="1">
      <c r="A19" s="85">
        <v>14</v>
      </c>
      <c r="B19" s="197"/>
      <c r="C19" s="92" t="s">
        <v>17</v>
      </c>
      <c r="D19" s="160"/>
      <c r="E19" s="93"/>
      <c r="F19" s="94"/>
    </row>
    <row r="20" spans="1:6" ht="15" customHeight="1">
      <c r="A20" s="85">
        <v>15</v>
      </c>
      <c r="B20" s="197"/>
      <c r="C20" s="91" t="s">
        <v>97</v>
      </c>
      <c r="D20" s="160">
        <v>113031.82000000002</v>
      </c>
      <c r="E20" s="93"/>
      <c r="F20" s="159">
        <v>3532.46</v>
      </c>
    </row>
    <row r="21" spans="1:6" ht="15" customHeight="1">
      <c r="A21" s="85">
        <v>16</v>
      </c>
      <c r="B21" s="197"/>
      <c r="C21" s="92" t="s">
        <v>17</v>
      </c>
      <c r="D21" s="93"/>
      <c r="E21" s="93"/>
      <c r="F21" s="94"/>
    </row>
    <row r="22" spans="1:6" ht="15" customHeight="1" thickBot="1">
      <c r="A22" s="97">
        <v>17</v>
      </c>
      <c r="B22" s="209" t="s">
        <v>78</v>
      </c>
      <c r="C22" s="209"/>
      <c r="D22" s="98">
        <f>D7+D15</f>
        <v>1581440.56125</v>
      </c>
      <c r="E22" s="98">
        <f>E7+E15</f>
        <v>560377.96409200015</v>
      </c>
      <c r="F22" s="99">
        <f>F7+F15</f>
        <v>499782.46</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80" zoomScaleNormal="80" workbookViewId="0">
      <selection activeCell="E10" sqref="E10"/>
    </sheetView>
  </sheetViews>
  <sheetFormatPr defaultColWidth="9.21875" defaultRowHeight="12"/>
  <cols>
    <col min="1" max="1" width="35.21875" style="139" customWidth="1"/>
    <col min="2" max="2" width="45.77734375" style="139" customWidth="1"/>
    <col min="3" max="4" width="29.44140625" style="139" customWidth="1"/>
    <col min="5" max="5" width="28.44140625" style="139" customWidth="1"/>
    <col min="6" max="6" width="14" style="140" bestFit="1" customWidth="1"/>
    <col min="7" max="7" width="14.77734375" style="140" customWidth="1"/>
    <col min="8" max="8" width="26.44140625" style="140" customWidth="1"/>
    <col min="9" max="9" width="16.21875" style="140" bestFit="1" customWidth="1"/>
    <col min="10" max="10" width="14" style="140" bestFit="1" customWidth="1"/>
    <col min="11" max="11" width="14.77734375" style="140" customWidth="1"/>
    <col min="12" max="12" width="26.77734375" style="140" customWidth="1"/>
    <col min="13" max="16384" width="9.21875" style="140"/>
  </cols>
  <sheetData>
    <row r="1" spans="1:12" ht="13.8">
      <c r="A1" s="138" t="s">
        <v>157</v>
      </c>
      <c r="B1" s="23" t="str">
        <f>'20. LI3'!B1</f>
        <v>კრისტალი</v>
      </c>
    </row>
    <row r="2" spans="1:12" ht="13.8">
      <c r="A2" s="139" t="s">
        <v>27</v>
      </c>
      <c r="B2" s="177">
        <f>'20. LI3'!B2</f>
        <v>46022</v>
      </c>
      <c r="C2" s="141"/>
      <c r="D2" s="141"/>
      <c r="E2" s="141"/>
      <c r="F2" s="142"/>
      <c r="G2" s="142"/>
      <c r="H2" s="142"/>
      <c r="I2" s="142"/>
      <c r="J2" s="142"/>
      <c r="K2" s="142"/>
      <c r="L2" s="142"/>
    </row>
    <row r="3" spans="1:12">
      <c r="B3" s="141"/>
      <c r="C3" s="141"/>
      <c r="D3" s="141"/>
      <c r="E3" s="141"/>
      <c r="F3" s="142"/>
      <c r="G3" s="142"/>
      <c r="H3" s="142"/>
      <c r="I3" s="142"/>
      <c r="J3" s="142"/>
      <c r="K3" s="142"/>
      <c r="L3" s="142"/>
    </row>
    <row r="4" spans="1:12" ht="12.6" thickBot="1">
      <c r="A4" s="143" t="s">
        <v>116</v>
      </c>
      <c r="B4" s="141" t="s">
        <v>82</v>
      </c>
      <c r="C4" s="141"/>
      <c r="D4" s="141"/>
      <c r="E4" s="141"/>
      <c r="F4" s="142"/>
      <c r="G4" s="142"/>
      <c r="H4" s="142"/>
      <c r="I4" s="142"/>
      <c r="J4" s="142"/>
      <c r="K4" s="142"/>
      <c r="L4" s="142"/>
    </row>
    <row r="5" spans="1:12" ht="24">
      <c r="A5" s="144"/>
      <c r="B5" s="145"/>
      <c r="C5" s="146" t="s">
        <v>106</v>
      </c>
      <c r="D5" s="146" t="s">
        <v>107</v>
      </c>
      <c r="E5" s="147" t="s">
        <v>85</v>
      </c>
      <c r="F5" s="142"/>
      <c r="G5" s="142"/>
      <c r="H5" s="142"/>
      <c r="I5" s="142"/>
      <c r="J5" s="142"/>
      <c r="K5" s="142"/>
      <c r="L5" s="142"/>
    </row>
    <row r="6" spans="1:12">
      <c r="A6" s="210" t="s">
        <v>20</v>
      </c>
      <c r="B6" s="148" t="s">
        <v>16</v>
      </c>
      <c r="C6" s="149"/>
      <c r="D6" s="149"/>
      <c r="E6" s="150"/>
      <c r="F6" s="142"/>
      <c r="G6" s="142"/>
      <c r="H6" s="142"/>
      <c r="I6" s="142"/>
      <c r="J6" s="142"/>
      <c r="K6" s="142"/>
      <c r="L6" s="142"/>
    </row>
    <row r="7" spans="1:12">
      <c r="A7" s="210"/>
      <c r="B7" s="148" t="s">
        <v>77</v>
      </c>
      <c r="C7" s="149"/>
      <c r="D7" s="149"/>
      <c r="E7" s="162"/>
      <c r="F7" s="142"/>
      <c r="G7" s="142"/>
      <c r="H7" s="142"/>
      <c r="I7" s="142"/>
      <c r="J7" s="142"/>
      <c r="K7" s="142"/>
      <c r="L7" s="142"/>
    </row>
    <row r="8" spans="1:12">
      <c r="A8" s="210" t="s">
        <v>41</v>
      </c>
      <c r="B8" s="148" t="s">
        <v>16</v>
      </c>
      <c r="C8" s="149"/>
      <c r="D8" s="149"/>
      <c r="E8" s="150"/>
      <c r="F8" s="142"/>
      <c r="G8" s="142"/>
      <c r="H8" s="142"/>
      <c r="I8" s="142"/>
      <c r="J8" s="142"/>
      <c r="K8" s="142"/>
      <c r="L8" s="142"/>
    </row>
    <row r="9" spans="1:12">
      <c r="A9" s="210"/>
      <c r="B9" s="148" t="s">
        <v>14</v>
      </c>
      <c r="C9" s="151">
        <f>C10+C11+C12+C13</f>
        <v>0</v>
      </c>
      <c r="D9" s="151">
        <f>D10+D11+D12+D13</f>
        <v>0</v>
      </c>
      <c r="E9" s="151">
        <f>E10+E11+E12+E13</f>
        <v>0</v>
      </c>
      <c r="F9" s="142"/>
      <c r="G9" s="142"/>
      <c r="H9" s="142"/>
      <c r="I9" s="142"/>
      <c r="J9" s="142"/>
      <c r="K9" s="142"/>
      <c r="L9" s="142"/>
    </row>
    <row r="10" spans="1:12">
      <c r="A10" s="210"/>
      <c r="B10" s="152" t="s">
        <v>21</v>
      </c>
      <c r="C10" s="149"/>
      <c r="D10" s="149"/>
      <c r="E10" s="162"/>
      <c r="F10" s="142"/>
      <c r="G10" s="142"/>
      <c r="H10" s="142"/>
      <c r="I10" s="142"/>
      <c r="J10" s="142"/>
      <c r="K10" s="142"/>
      <c r="L10" s="142"/>
    </row>
    <row r="11" spans="1:12">
      <c r="A11" s="210"/>
      <c r="B11" s="152" t="s">
        <v>101</v>
      </c>
      <c r="C11" s="149"/>
      <c r="D11" s="149"/>
      <c r="E11" s="150"/>
      <c r="F11" s="142"/>
      <c r="G11" s="142"/>
      <c r="H11" s="142"/>
      <c r="I11" s="142"/>
      <c r="J11" s="142"/>
      <c r="K11" s="142"/>
      <c r="L11" s="142"/>
    </row>
    <row r="12" spans="1:12" ht="24">
      <c r="A12" s="210"/>
      <c r="B12" s="152" t="s">
        <v>102</v>
      </c>
      <c r="C12" s="149"/>
      <c r="D12" s="149"/>
      <c r="E12" s="150"/>
      <c r="F12" s="142"/>
      <c r="G12" s="142"/>
      <c r="H12" s="142"/>
      <c r="I12" s="142"/>
      <c r="J12" s="142"/>
      <c r="K12" s="142"/>
      <c r="L12" s="142"/>
    </row>
    <row r="13" spans="1:12">
      <c r="A13" s="210"/>
      <c r="B13" s="152" t="s">
        <v>103</v>
      </c>
      <c r="C13" s="149"/>
      <c r="D13" s="149"/>
      <c r="E13" s="150"/>
      <c r="F13" s="142"/>
      <c r="G13" s="142"/>
      <c r="H13" s="142"/>
      <c r="I13" s="142"/>
      <c r="J13" s="142"/>
      <c r="K13" s="142"/>
      <c r="L13" s="142"/>
    </row>
    <row r="14" spans="1:12">
      <c r="A14" s="210" t="s">
        <v>105</v>
      </c>
      <c r="B14" s="148" t="s">
        <v>16</v>
      </c>
      <c r="C14" s="149"/>
      <c r="D14" s="149"/>
      <c r="E14" s="150"/>
      <c r="F14" s="142"/>
      <c r="G14" s="142"/>
      <c r="H14" s="142"/>
      <c r="I14" s="142"/>
      <c r="J14" s="142"/>
      <c r="K14" s="142"/>
      <c r="L14" s="142"/>
    </row>
    <row r="15" spans="1:12">
      <c r="A15" s="210"/>
      <c r="B15" s="148" t="s">
        <v>14</v>
      </c>
      <c r="C15" s="151">
        <f>C16+C17+C18+C19</f>
        <v>0</v>
      </c>
      <c r="D15" s="151">
        <f>D16+D17+D18+D19</f>
        <v>0</v>
      </c>
      <c r="E15" s="151">
        <f>E16+E17+E18+E19</f>
        <v>0</v>
      </c>
      <c r="F15" s="142"/>
      <c r="G15" s="142"/>
      <c r="H15" s="142"/>
      <c r="I15" s="142"/>
      <c r="J15" s="142"/>
      <c r="K15" s="142"/>
      <c r="L15" s="142"/>
    </row>
    <row r="16" spans="1:12">
      <c r="A16" s="210"/>
      <c r="B16" s="152" t="s">
        <v>21</v>
      </c>
      <c r="C16" s="149"/>
      <c r="D16" s="149"/>
      <c r="E16" s="150"/>
      <c r="F16" s="142"/>
      <c r="G16" s="142"/>
      <c r="H16" s="142"/>
      <c r="I16" s="142"/>
      <c r="J16" s="142"/>
      <c r="K16" s="142"/>
      <c r="L16" s="142"/>
    </row>
    <row r="17" spans="1:12">
      <c r="A17" s="211"/>
      <c r="B17" s="153" t="s">
        <v>101</v>
      </c>
      <c r="C17" s="154"/>
      <c r="D17" s="154"/>
      <c r="E17" s="155"/>
      <c r="F17" s="142"/>
      <c r="G17" s="142"/>
      <c r="H17" s="142"/>
      <c r="I17" s="142"/>
      <c r="J17" s="142"/>
      <c r="K17" s="142"/>
      <c r="L17" s="142"/>
    </row>
    <row r="18" spans="1:12" ht="24">
      <c r="A18" s="211"/>
      <c r="B18" s="153" t="s">
        <v>102</v>
      </c>
      <c r="C18" s="154"/>
      <c r="D18" s="154"/>
      <c r="E18" s="155"/>
      <c r="F18" s="142"/>
      <c r="G18" s="142"/>
      <c r="H18" s="142"/>
      <c r="I18" s="142"/>
      <c r="J18" s="142"/>
      <c r="K18" s="142"/>
      <c r="L18" s="142"/>
    </row>
    <row r="19" spans="1:12" ht="12.6" thickBot="1">
      <c r="A19" s="212"/>
      <c r="B19" s="156" t="s">
        <v>103</v>
      </c>
      <c r="C19" s="157"/>
      <c r="D19" s="157"/>
      <c r="E19" s="158"/>
      <c r="F19" s="142"/>
      <c r="G19" s="142"/>
      <c r="H19" s="142"/>
      <c r="I19" s="142"/>
      <c r="J19" s="142"/>
      <c r="K19" s="142"/>
      <c r="L19" s="142"/>
    </row>
    <row r="20" spans="1:12">
      <c r="A20" s="141"/>
      <c r="B20" s="141"/>
      <c r="C20" s="141"/>
      <c r="D20" s="141"/>
      <c r="E20" s="141"/>
      <c r="F20" s="142"/>
      <c r="G20" s="142"/>
      <c r="H20" s="142"/>
      <c r="I20" s="142"/>
      <c r="J20" s="142"/>
      <c r="K20" s="142"/>
      <c r="L20" s="142"/>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80" zoomScaleNormal="80" workbookViewId="0">
      <pane xSplit="2" ySplit="6" topLeftCell="C7" activePane="bottomRight" state="frozen"/>
      <selection activeCell="B28" sqref="B28"/>
      <selection pane="topRight" activeCell="B28" sqref="B28"/>
      <selection pane="bottomLeft" activeCell="B28" sqref="B28"/>
      <selection pane="bottomRight" activeCell="C8" sqref="C8"/>
    </sheetView>
  </sheetViews>
  <sheetFormatPr defaultColWidth="9.21875" defaultRowHeight="13.8"/>
  <cols>
    <col min="1" max="1" width="10.5546875" style="23" bestFit="1" customWidth="1"/>
    <col min="2" max="2" width="54.77734375" style="23" customWidth="1"/>
    <col min="3" max="3" width="26.77734375" style="23" customWidth="1"/>
    <col min="4" max="4" width="32.77734375" style="23" customWidth="1"/>
    <col min="5" max="5" width="26.77734375" style="23" customWidth="1"/>
    <col min="6" max="6" width="25.5546875" style="23" customWidth="1"/>
    <col min="7" max="7" width="28.21875" style="23" customWidth="1"/>
    <col min="8" max="16384" width="9.21875" style="1"/>
  </cols>
  <sheetData>
    <row r="1" spans="1:7">
      <c r="A1" s="136" t="s">
        <v>157</v>
      </c>
      <c r="B1" s="23" t="str">
        <f>'20. LI3'!B1</f>
        <v>კრისტალი</v>
      </c>
    </row>
    <row r="2" spans="1:7">
      <c r="A2" s="23" t="s">
        <v>27</v>
      </c>
      <c r="B2" s="177">
        <f>'20. LI3'!B2</f>
        <v>46022</v>
      </c>
    </row>
    <row r="3" spans="1:7">
      <c r="B3" s="101"/>
    </row>
    <row r="4" spans="1:7" ht="14.4" thickBot="1">
      <c r="A4" s="54" t="s">
        <v>117</v>
      </c>
      <c r="B4" s="102" t="s">
        <v>84</v>
      </c>
    </row>
    <row r="5" spans="1:7" s="5" customFormat="1">
      <c r="A5" s="103"/>
      <c r="B5" s="29"/>
      <c r="C5" s="104" t="s">
        <v>0</v>
      </c>
      <c r="D5" s="105" t="s">
        <v>1</v>
      </c>
      <c r="E5" s="105" t="s">
        <v>2</v>
      </c>
      <c r="F5" s="105" t="s">
        <v>3</v>
      </c>
      <c r="G5" s="106" t="s">
        <v>4</v>
      </c>
    </row>
    <row r="6" spans="1:7" ht="69">
      <c r="A6" s="107"/>
      <c r="B6" s="108"/>
      <c r="C6" s="109" t="s">
        <v>119</v>
      </c>
      <c r="D6" s="48" t="s">
        <v>120</v>
      </c>
      <c r="E6" s="48" t="s">
        <v>122</v>
      </c>
      <c r="F6" s="48" t="s">
        <v>121</v>
      </c>
      <c r="G6" s="110" t="s">
        <v>24</v>
      </c>
    </row>
    <row r="7" spans="1:7">
      <c r="A7" s="107">
        <v>1</v>
      </c>
      <c r="B7" s="111" t="s">
        <v>106</v>
      </c>
      <c r="C7" s="112">
        <f>SUM(C8:C11)</f>
        <v>0</v>
      </c>
      <c r="D7" s="112">
        <f t="shared" ref="D7:G7" si="0">SUM(D8:D11)</f>
        <v>0</v>
      </c>
      <c r="E7" s="112">
        <f t="shared" si="0"/>
        <v>0</v>
      </c>
      <c r="F7" s="112">
        <f t="shared" si="0"/>
        <v>0</v>
      </c>
      <c r="G7" s="112">
        <f t="shared" si="0"/>
        <v>0</v>
      </c>
    </row>
    <row r="8" spans="1:7">
      <c r="A8" s="107">
        <v>2</v>
      </c>
      <c r="B8" s="113" t="s">
        <v>22</v>
      </c>
      <c r="C8" s="161"/>
      <c r="D8" s="93"/>
      <c r="E8" s="93"/>
      <c r="F8" s="93"/>
      <c r="G8" s="94"/>
    </row>
    <row r="9" spans="1:7">
      <c r="A9" s="107">
        <v>3</v>
      </c>
      <c r="B9" s="113" t="s">
        <v>23</v>
      </c>
      <c r="C9" s="114"/>
      <c r="D9" s="93"/>
      <c r="E9" s="93"/>
      <c r="F9" s="93"/>
      <c r="G9" s="94"/>
    </row>
    <row r="10" spans="1:7">
      <c r="A10" s="107">
        <v>4</v>
      </c>
      <c r="B10" s="115" t="s">
        <v>99</v>
      </c>
      <c r="C10" s="114"/>
      <c r="D10" s="93"/>
      <c r="E10" s="93"/>
      <c r="F10" s="93"/>
      <c r="G10" s="94"/>
    </row>
    <row r="11" spans="1:7">
      <c r="A11" s="107">
        <v>5</v>
      </c>
      <c r="B11" s="113" t="s">
        <v>100</v>
      </c>
      <c r="C11" s="114"/>
      <c r="D11" s="93"/>
      <c r="E11" s="93"/>
      <c r="F11" s="93"/>
      <c r="G11" s="94"/>
    </row>
    <row r="12" spans="1:7">
      <c r="A12" s="107">
        <v>6</v>
      </c>
      <c r="B12" s="86" t="s">
        <v>107</v>
      </c>
      <c r="C12" s="89">
        <f>SUM(C13:C16)</f>
        <v>0</v>
      </c>
      <c r="D12" s="89">
        <f>SUM(D13:D16)</f>
        <v>0</v>
      </c>
      <c r="E12" s="89">
        <f>SUM(E13:E16)</f>
        <v>0</v>
      </c>
      <c r="F12" s="89">
        <f>SUM(F13:F16)</f>
        <v>0</v>
      </c>
      <c r="G12" s="90">
        <f>SUM(G13:G16)</f>
        <v>0</v>
      </c>
    </row>
    <row r="13" spans="1:7">
      <c r="A13" s="107">
        <v>7</v>
      </c>
      <c r="B13" s="113" t="s">
        <v>22</v>
      </c>
      <c r="C13" s="87"/>
      <c r="D13" s="87"/>
      <c r="E13" s="87"/>
      <c r="F13" s="87"/>
      <c r="G13" s="88"/>
    </row>
    <row r="14" spans="1:7">
      <c r="A14" s="107">
        <v>8</v>
      </c>
      <c r="B14" s="113" t="s">
        <v>23</v>
      </c>
      <c r="C14" s="87"/>
      <c r="D14" s="87"/>
      <c r="E14" s="87"/>
      <c r="F14" s="87"/>
      <c r="G14" s="88"/>
    </row>
    <row r="15" spans="1:7">
      <c r="A15" s="107">
        <v>9</v>
      </c>
      <c r="B15" s="115" t="s">
        <v>99</v>
      </c>
      <c r="C15" s="87"/>
      <c r="D15" s="87"/>
      <c r="E15" s="87"/>
      <c r="F15" s="87"/>
      <c r="G15" s="88"/>
    </row>
    <row r="16" spans="1:7">
      <c r="A16" s="107">
        <v>10</v>
      </c>
      <c r="B16" s="113" t="s">
        <v>100</v>
      </c>
      <c r="C16" s="87"/>
      <c r="D16" s="87"/>
      <c r="E16" s="87"/>
      <c r="F16" s="87"/>
      <c r="G16" s="88"/>
    </row>
    <row r="17" spans="1:7">
      <c r="A17" s="107">
        <v>11</v>
      </c>
      <c r="B17" s="86" t="s">
        <v>73</v>
      </c>
      <c r="C17" s="89">
        <f>SUM(C18:C21)</f>
        <v>0</v>
      </c>
      <c r="D17" s="89">
        <f>SUM(D18:D21)</f>
        <v>0</v>
      </c>
      <c r="E17" s="89">
        <f>SUM(E18:E21)</f>
        <v>0</v>
      </c>
      <c r="F17" s="89">
        <f>SUM(F18:F21)</f>
        <v>0</v>
      </c>
      <c r="G17" s="90">
        <f>SUM(G18:G21)</f>
        <v>0</v>
      </c>
    </row>
    <row r="18" spans="1:7">
      <c r="A18" s="107">
        <v>12</v>
      </c>
      <c r="B18" s="113" t="s">
        <v>22</v>
      </c>
      <c r="C18" s="87"/>
      <c r="D18" s="87"/>
      <c r="E18" s="87" t="s">
        <v>11</v>
      </c>
      <c r="F18" s="87"/>
      <c r="G18" s="88"/>
    </row>
    <row r="19" spans="1:7">
      <c r="A19" s="107">
        <v>13</v>
      </c>
      <c r="B19" s="113" t="s">
        <v>23</v>
      </c>
      <c r="C19" s="87"/>
      <c r="D19" s="87"/>
      <c r="E19" s="87"/>
      <c r="F19" s="87"/>
      <c r="G19" s="88"/>
    </row>
    <row r="20" spans="1:7">
      <c r="A20" s="107">
        <v>14</v>
      </c>
      <c r="B20" s="115" t="s">
        <v>99</v>
      </c>
      <c r="C20" s="87"/>
      <c r="D20" s="87"/>
      <c r="E20" s="87"/>
      <c r="F20" s="87"/>
      <c r="G20" s="88"/>
    </row>
    <row r="21" spans="1:7">
      <c r="A21" s="107">
        <v>15</v>
      </c>
      <c r="B21" s="113" t="s">
        <v>100</v>
      </c>
      <c r="C21" s="87"/>
      <c r="D21" s="87"/>
      <c r="E21" s="87"/>
      <c r="F21" s="87"/>
      <c r="G21" s="88"/>
    </row>
    <row r="22" spans="1:7" ht="14.4" thickBot="1">
      <c r="A22" s="107">
        <v>16</v>
      </c>
      <c r="B22" s="116" t="s">
        <v>9</v>
      </c>
      <c r="C22" s="117">
        <f>C12+C17</f>
        <v>0</v>
      </c>
      <c r="D22" s="117">
        <f>D12+D17</f>
        <v>0</v>
      </c>
      <c r="E22" s="117">
        <f>E12+E17</f>
        <v>0</v>
      </c>
      <c r="F22" s="117">
        <f>F12+F17</f>
        <v>0</v>
      </c>
      <c r="G22" s="118">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zoomScale="80" zoomScaleNormal="80" workbookViewId="0">
      <pane xSplit="2" ySplit="8" topLeftCell="C9" activePane="bottomRight" state="frozen"/>
      <selection activeCell="B28" sqref="B28"/>
      <selection pane="topRight" activeCell="B28" sqref="B28"/>
      <selection pane="bottomLeft" activeCell="B28" sqref="B28"/>
      <selection pane="bottomRight" activeCell="C18" sqref="C18:E18"/>
    </sheetView>
  </sheetViews>
  <sheetFormatPr defaultColWidth="9.21875" defaultRowHeight="13.8"/>
  <cols>
    <col min="1" max="1" width="10.5546875" style="23" bestFit="1" customWidth="1"/>
    <col min="2" max="2" width="89.21875" style="23" bestFit="1" customWidth="1"/>
    <col min="3" max="3" width="15.21875" style="76" customWidth="1"/>
    <col min="4" max="5" width="13.77734375" style="76" customWidth="1"/>
    <col min="6" max="6" width="16.21875" style="76" customWidth="1"/>
    <col min="7" max="8" width="13.77734375" style="76" customWidth="1"/>
    <col min="9" max="9" width="17.5546875" style="76" customWidth="1"/>
    <col min="10" max="10" width="14.5546875" style="76" customWidth="1"/>
    <col min="11" max="12" width="13.77734375" style="76" customWidth="1"/>
    <col min="13" max="13" width="15" style="76" customWidth="1"/>
    <col min="14" max="15" width="13.77734375" style="76" customWidth="1"/>
    <col min="16" max="17" width="15.77734375" style="7" customWidth="1"/>
    <col min="18" max="18" width="9.21875" style="7"/>
    <col min="19" max="16384" width="9.21875" style="1"/>
  </cols>
  <sheetData>
    <row r="1" spans="1:15">
      <c r="A1" s="23" t="s">
        <v>157</v>
      </c>
      <c r="B1" s="23" t="str">
        <f>'20. LI3'!B1</f>
        <v>კრისტალი</v>
      </c>
    </row>
    <row r="2" spans="1:15">
      <c r="A2" s="23" t="s">
        <v>27</v>
      </c>
      <c r="B2" s="177">
        <f>'20. LI3'!B2</f>
        <v>46022</v>
      </c>
    </row>
    <row r="4" spans="1:15" ht="14.4" thickBot="1">
      <c r="A4" s="54" t="s">
        <v>118</v>
      </c>
      <c r="B4" s="119" t="s">
        <v>124</v>
      </c>
    </row>
    <row r="5" spans="1:15">
      <c r="A5" s="38"/>
      <c r="B5" s="120"/>
      <c r="C5" s="121" t="s">
        <v>0</v>
      </c>
      <c r="D5" s="121" t="s">
        <v>1</v>
      </c>
      <c r="E5" s="121" t="s">
        <v>2</v>
      </c>
      <c r="F5" s="121" t="s">
        <v>3</v>
      </c>
      <c r="G5" s="121" t="s">
        <v>4</v>
      </c>
      <c r="H5" s="121" t="s">
        <v>8</v>
      </c>
      <c r="I5" s="121" t="s">
        <v>60</v>
      </c>
      <c r="J5" s="121" t="s">
        <v>61</v>
      </c>
      <c r="K5" s="121" t="s">
        <v>62</v>
      </c>
      <c r="L5" s="121" t="s">
        <v>63</v>
      </c>
      <c r="M5" s="121" t="s">
        <v>64</v>
      </c>
      <c r="N5" s="121" t="s">
        <v>65</v>
      </c>
      <c r="O5" s="122" t="s">
        <v>68</v>
      </c>
    </row>
    <row r="6" spans="1:15">
      <c r="A6" s="39"/>
      <c r="B6" s="44"/>
      <c r="C6" s="197" t="s">
        <v>30</v>
      </c>
      <c r="D6" s="197"/>
      <c r="E6" s="197"/>
      <c r="F6" s="213" t="s">
        <v>31</v>
      </c>
      <c r="G6" s="213"/>
      <c r="H6" s="213"/>
      <c r="I6" s="213"/>
      <c r="J6" s="213"/>
      <c r="K6" s="213"/>
      <c r="L6" s="213"/>
      <c r="M6" s="213" t="s">
        <v>32</v>
      </c>
      <c r="N6" s="213"/>
      <c r="O6" s="206"/>
    </row>
    <row r="7" spans="1:15" ht="15" customHeight="1">
      <c r="A7" s="39"/>
      <c r="B7" s="44"/>
      <c r="C7" s="213" t="s">
        <v>33</v>
      </c>
      <c r="D7" s="213" t="s">
        <v>34</v>
      </c>
      <c r="E7" s="213" t="s">
        <v>66</v>
      </c>
      <c r="F7" s="213" t="s">
        <v>35</v>
      </c>
      <c r="G7" s="213"/>
      <c r="H7" s="213" t="s">
        <v>36</v>
      </c>
      <c r="I7" s="213" t="s">
        <v>37</v>
      </c>
      <c r="J7" s="213"/>
      <c r="K7" s="214" t="s">
        <v>10</v>
      </c>
      <c r="L7" s="214"/>
      <c r="M7" s="197" t="s">
        <v>67</v>
      </c>
      <c r="N7" s="197" t="s">
        <v>71</v>
      </c>
      <c r="O7" s="206" t="s">
        <v>72</v>
      </c>
    </row>
    <row r="8" spans="1:15" ht="41.4">
      <c r="A8" s="39"/>
      <c r="B8" s="44"/>
      <c r="C8" s="213"/>
      <c r="D8" s="213"/>
      <c r="E8" s="213"/>
      <c r="F8" s="48" t="s">
        <v>17</v>
      </c>
      <c r="G8" s="48" t="s">
        <v>38</v>
      </c>
      <c r="H8" s="213"/>
      <c r="I8" s="48" t="s">
        <v>69</v>
      </c>
      <c r="J8" s="48" t="s">
        <v>70</v>
      </c>
      <c r="K8" s="123" t="s">
        <v>39</v>
      </c>
      <c r="L8" s="123" t="s">
        <v>40</v>
      </c>
      <c r="M8" s="197"/>
      <c r="N8" s="197"/>
      <c r="O8" s="206"/>
    </row>
    <row r="9" spans="1:15">
      <c r="A9" s="124"/>
      <c r="B9" s="125" t="s">
        <v>15</v>
      </c>
      <c r="C9" s="126"/>
      <c r="D9" s="126"/>
      <c r="E9" s="126"/>
      <c r="F9" s="126"/>
      <c r="G9" s="126"/>
      <c r="H9" s="126"/>
      <c r="I9" s="126"/>
      <c r="J9" s="126"/>
      <c r="K9" s="126"/>
      <c r="L9" s="126"/>
      <c r="M9" s="126"/>
      <c r="N9" s="126"/>
      <c r="O9" s="127"/>
    </row>
    <row r="10" spans="1:15">
      <c r="A10" s="39">
        <v>1</v>
      </c>
      <c r="B10" s="128" t="s">
        <v>58</v>
      </c>
      <c r="C10" s="129">
        <f>SUM(C11:C17)</f>
        <v>0</v>
      </c>
      <c r="D10" s="129">
        <f>SUM(D11:D17)</f>
        <v>661698</v>
      </c>
      <c r="E10" s="129">
        <f>SUM(E11:E17)</f>
        <v>661698</v>
      </c>
      <c r="F10" s="130">
        <f t="shared" ref="F10:L10" si="0">SUM(F11:F17)</f>
        <v>0</v>
      </c>
      <c r="G10" s="130">
        <f t="shared" si="0"/>
        <v>0</v>
      </c>
      <c r="H10" s="129">
        <f t="shared" si="0"/>
        <v>0</v>
      </c>
      <c r="I10" s="129">
        <f t="shared" si="0"/>
        <v>0</v>
      </c>
      <c r="J10" s="129">
        <f t="shared" si="0"/>
        <v>0</v>
      </c>
      <c r="K10" s="129">
        <f t="shared" si="0"/>
        <v>0</v>
      </c>
      <c r="L10" s="129">
        <f t="shared" si="0"/>
        <v>0</v>
      </c>
      <c r="M10" s="130">
        <f>SUM(M11:M17)</f>
        <v>208195</v>
      </c>
      <c r="N10" s="130">
        <f t="shared" ref="N10:O10" si="1">SUM(N11:N17)</f>
        <v>661698</v>
      </c>
      <c r="O10" s="131">
        <f t="shared" si="1"/>
        <v>869893</v>
      </c>
    </row>
    <row r="11" spans="1:15">
      <c r="A11" s="39">
        <v>1.1000000000000001</v>
      </c>
      <c r="B11" s="44" t="s">
        <v>168</v>
      </c>
      <c r="C11" s="33"/>
      <c r="D11" s="33">
        <v>208195</v>
      </c>
      <c r="E11" s="129">
        <f t="shared" ref="E11:E17" si="2">C11+D11</f>
        <v>208195</v>
      </c>
      <c r="F11" s="33"/>
      <c r="G11" s="33"/>
      <c r="H11" s="33"/>
      <c r="I11" s="33"/>
      <c r="J11" s="33"/>
      <c r="K11" s="132"/>
      <c r="L11" s="132"/>
      <c r="M11" s="129">
        <f>D11+F11-H11-I11</f>
        <v>208195</v>
      </c>
      <c r="N11" s="129">
        <f t="shared" ref="N11:N17" si="3">D11+G11+H11-J11+K11-L11</f>
        <v>208195</v>
      </c>
      <c r="O11" s="131">
        <f t="shared" ref="O11:O17" si="4">M11+N11</f>
        <v>416390</v>
      </c>
    </row>
    <row r="12" spans="1:15">
      <c r="A12" s="39">
        <v>1.2</v>
      </c>
      <c r="B12" s="44" t="s">
        <v>169</v>
      </c>
      <c r="C12" s="33"/>
      <c r="D12" s="33">
        <v>16665</v>
      </c>
      <c r="E12" s="129">
        <f t="shared" si="2"/>
        <v>16665</v>
      </c>
      <c r="F12" s="33"/>
      <c r="G12" s="33"/>
      <c r="H12" s="33"/>
      <c r="I12" s="33"/>
      <c r="J12" s="33"/>
      <c r="K12" s="132"/>
      <c r="L12" s="132"/>
      <c r="M12" s="129">
        <f t="shared" ref="M12:M15" si="5">C12+F12-H12-I12</f>
        <v>0</v>
      </c>
      <c r="N12" s="129">
        <f t="shared" si="3"/>
        <v>16665</v>
      </c>
      <c r="O12" s="131">
        <f t="shared" si="4"/>
        <v>16665</v>
      </c>
    </row>
    <row r="13" spans="1:15">
      <c r="A13" s="39">
        <v>1.3</v>
      </c>
      <c r="B13" s="44" t="s">
        <v>170</v>
      </c>
      <c r="C13" s="33"/>
      <c r="D13" s="33">
        <v>436838</v>
      </c>
      <c r="E13" s="129">
        <f t="shared" si="2"/>
        <v>436838</v>
      </c>
      <c r="F13" s="33"/>
      <c r="G13" s="33"/>
      <c r="H13" s="33"/>
      <c r="I13" s="33"/>
      <c r="J13" s="33"/>
      <c r="K13" s="132"/>
      <c r="L13" s="132"/>
      <c r="M13" s="129">
        <f t="shared" si="5"/>
        <v>0</v>
      </c>
      <c r="N13" s="129">
        <f t="shared" si="3"/>
        <v>436838</v>
      </c>
      <c r="O13" s="131">
        <f t="shared" si="4"/>
        <v>436838</v>
      </c>
    </row>
    <row r="14" spans="1:15">
      <c r="A14" s="39">
        <v>1.4</v>
      </c>
      <c r="B14" s="44"/>
      <c r="C14" s="33"/>
      <c r="D14" s="33"/>
      <c r="E14" s="129">
        <f t="shared" si="2"/>
        <v>0</v>
      </c>
      <c r="F14" s="33"/>
      <c r="G14" s="33"/>
      <c r="H14" s="33"/>
      <c r="I14" s="33"/>
      <c r="J14" s="33"/>
      <c r="K14" s="132"/>
      <c r="L14" s="132"/>
      <c r="M14" s="129">
        <f t="shared" si="5"/>
        <v>0</v>
      </c>
      <c r="N14" s="129">
        <f t="shared" si="3"/>
        <v>0</v>
      </c>
      <c r="O14" s="131">
        <f t="shared" si="4"/>
        <v>0</v>
      </c>
    </row>
    <row r="15" spans="1:15">
      <c r="A15" s="39">
        <v>1.5</v>
      </c>
      <c r="B15" s="44"/>
      <c r="C15" s="33"/>
      <c r="D15" s="33"/>
      <c r="E15" s="129">
        <f t="shared" si="2"/>
        <v>0</v>
      </c>
      <c r="F15" s="33"/>
      <c r="G15" s="33"/>
      <c r="H15" s="33"/>
      <c r="I15" s="33"/>
      <c r="J15" s="33"/>
      <c r="K15" s="132"/>
      <c r="L15" s="132"/>
      <c r="M15" s="129">
        <f t="shared" si="5"/>
        <v>0</v>
      </c>
      <c r="N15" s="129">
        <f t="shared" si="3"/>
        <v>0</v>
      </c>
      <c r="O15" s="131">
        <f t="shared" si="4"/>
        <v>0</v>
      </c>
    </row>
    <row r="16" spans="1:15">
      <c r="A16" s="39">
        <v>1.6</v>
      </c>
      <c r="B16" s="44"/>
      <c r="C16" s="33"/>
      <c r="D16" s="33"/>
      <c r="E16" s="129">
        <f t="shared" si="2"/>
        <v>0</v>
      </c>
      <c r="F16" s="33"/>
      <c r="G16" s="33"/>
      <c r="H16" s="33"/>
      <c r="I16" s="33"/>
      <c r="J16" s="33"/>
      <c r="K16" s="132"/>
      <c r="L16" s="132"/>
      <c r="M16" s="129">
        <f>C16+F16-H16-I16</f>
        <v>0</v>
      </c>
      <c r="N16" s="129">
        <f t="shared" si="3"/>
        <v>0</v>
      </c>
      <c r="O16" s="131">
        <f t="shared" si="4"/>
        <v>0</v>
      </c>
    </row>
    <row r="17" spans="1:15">
      <c r="A17" s="39" t="s">
        <v>59</v>
      </c>
      <c r="B17" s="44"/>
      <c r="C17" s="33"/>
      <c r="D17" s="33"/>
      <c r="E17" s="129">
        <f t="shared" si="2"/>
        <v>0</v>
      </c>
      <c r="F17" s="33"/>
      <c r="G17" s="33"/>
      <c r="H17" s="33"/>
      <c r="I17" s="33"/>
      <c r="J17" s="33"/>
      <c r="K17" s="132"/>
      <c r="L17" s="132"/>
      <c r="M17" s="129">
        <f>C17+F17-H17-I17</f>
        <v>0</v>
      </c>
      <c r="N17" s="129">
        <f t="shared" si="3"/>
        <v>0</v>
      </c>
      <c r="O17" s="131">
        <f t="shared" si="4"/>
        <v>0</v>
      </c>
    </row>
    <row r="18" spans="1:15">
      <c r="A18" s="124"/>
      <c r="B18" s="23" t="s">
        <v>73</v>
      </c>
      <c r="C18" s="126"/>
      <c r="D18" s="126"/>
      <c r="E18" s="126"/>
      <c r="F18" s="126"/>
      <c r="G18" s="126"/>
      <c r="H18" s="126"/>
      <c r="I18" s="126"/>
      <c r="J18" s="126"/>
      <c r="K18" s="126"/>
      <c r="L18" s="126"/>
      <c r="M18" s="126"/>
      <c r="N18" s="126"/>
      <c r="O18" s="127"/>
    </row>
    <row r="19" spans="1:15" ht="14.4" customHeight="1" thickBot="1">
      <c r="A19" s="35">
        <v>2</v>
      </c>
      <c r="B19" s="133" t="s">
        <v>58</v>
      </c>
      <c r="C19" s="134"/>
      <c r="D19" s="134"/>
      <c r="E19" s="134"/>
      <c r="F19" s="134"/>
      <c r="G19" s="134"/>
      <c r="H19" s="134"/>
      <c r="I19" s="134"/>
      <c r="J19" s="134"/>
      <c r="K19" s="134"/>
      <c r="L19" s="134"/>
      <c r="M19" s="134">
        <f>C19+F19-H19-I19</f>
        <v>0</v>
      </c>
      <c r="N19" s="134">
        <f t="shared" ref="N19" si="6">D19+G19+H19-J19+K19-L19</f>
        <v>0</v>
      </c>
      <c r="O19" s="135">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1a2hhbGFzaHZpbGk8L1VzZXJOYW1lPjxEYXRlVGltZT4zLzE3LzIwMjUgMzoyODo0MS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C842B2-8542-43CF-9117-EF490B4798C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B7CB6BB-3FA3-4D63-A9C5-AECF04913F0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2026-05-05T21:42:52Z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4b658e62-2692-4f1a-886e-b43442bcba8a</vt:lpwstr>
  </property>
  <property fmtid="{D5CDD505-2E9C-101B-9397-08002B2CF9AE}" pid="3" name="bjDocumentSecurityLabel">
    <vt:lpwstr>This item has no classification</vt:lpwstr>
  </property>
  <property fmtid="{D5CDD505-2E9C-101B-9397-08002B2CF9AE}" pid="4" name="bjSaver">
    <vt:lpwstr>GkKUtILurfrHox9bqNSU4HH/FFuSZ2k3</vt:lpwstr>
  </property>
  <property fmtid="{D5CDD505-2E9C-101B-9397-08002B2CF9AE}" pid="5" name="bjClsUserRVM">
    <vt:lpwstr>[]</vt:lpwstr>
  </property>
  <property fmtid="{D5CDD505-2E9C-101B-9397-08002B2CF9AE}" pid="6" name="bjLabelHistoryID">
    <vt:lpwstr>{2EC842B2-8542-43CF-9117-EF490B4798CC}</vt:lpwstr>
  </property>
</Properties>
</file>